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J bg AAN\2021\PROG\SAKIP\SAKIP INSPEKTORAT\"/>
    </mc:Choice>
  </mc:AlternateContent>
  <bookViews>
    <workbookView xWindow="240" yWindow="132" windowWidth="16188" windowHeight="7428" activeTab="1"/>
  </bookViews>
  <sheets>
    <sheet name="1. Rencana Aksi 2020" sheetId="11" r:id="rId1"/>
    <sheet name="Renaksi" sheetId="12" r:id="rId2"/>
  </sheets>
  <definedNames>
    <definedName name="_xlnm._FilterDatabase" localSheetId="1" hidden="1">Renaksi!$U$1:$U$120</definedName>
    <definedName name="_xlnm.Print_Area" localSheetId="0">'1. Rencana Aksi 2020'!$A$1:$P$31</definedName>
    <definedName name="_xlnm.Print_Area" localSheetId="1">Renaksi!$A$1:$X$108</definedName>
    <definedName name="_xlnm.Print_Titles" localSheetId="0">'1. Rencana Aksi 2020'!$5:$9</definedName>
    <definedName name="_xlnm.Print_Titles" localSheetId="1">Renaksi!$5:$9</definedName>
  </definedNames>
  <calcPr calcId="152511"/>
</workbook>
</file>

<file path=xl/calcChain.xml><?xml version="1.0" encoding="utf-8"?>
<calcChain xmlns="http://schemas.openxmlformats.org/spreadsheetml/2006/main">
  <c r="L10" i="12" l="1"/>
  <c r="T19" i="12"/>
  <c r="R19" i="12"/>
  <c r="P19" i="12"/>
  <c r="N19" i="12"/>
  <c r="L19" i="12"/>
  <c r="T23" i="12"/>
  <c r="T37" i="12"/>
  <c r="R37" i="12"/>
  <c r="P37" i="12"/>
  <c r="N37" i="12"/>
  <c r="L37" i="12"/>
  <c r="T72" i="12"/>
  <c r="T77" i="12"/>
  <c r="T86" i="12"/>
  <c r="J10" i="11"/>
  <c r="T116" i="12"/>
  <c r="T114" i="12" l="1"/>
  <c r="T118" i="12" s="1"/>
  <c r="N19" i="11"/>
  <c r="L19" i="11"/>
  <c r="J19" i="11"/>
  <c r="N17" i="11"/>
  <c r="L17" i="11"/>
  <c r="J17" i="11"/>
  <c r="N15" i="11"/>
  <c r="N14" i="11"/>
  <c r="L15" i="11"/>
  <c r="L14" i="11"/>
  <c r="J15" i="11"/>
  <c r="J14" i="11"/>
  <c r="N12" i="11"/>
  <c r="N11" i="11"/>
  <c r="N10" i="11"/>
  <c r="L12" i="11"/>
  <c r="L11" i="11"/>
  <c r="L10" i="11"/>
  <c r="J12" i="11"/>
  <c r="J11" i="11"/>
  <c r="H19" i="11"/>
  <c r="H17" i="11"/>
  <c r="H15" i="11"/>
  <c r="H14" i="11"/>
  <c r="H12" i="11"/>
  <c r="H11" i="11"/>
  <c r="H10" i="11"/>
  <c r="T71" i="12"/>
  <c r="T70" i="12"/>
  <c r="T69" i="12"/>
  <c r="T68" i="12"/>
  <c r="T67" i="12"/>
  <c r="T66" i="12"/>
  <c r="T65" i="12"/>
  <c r="T64" i="12"/>
  <c r="T63" i="12"/>
  <c r="T62" i="12"/>
  <c r="T30" i="12"/>
  <c r="T31" i="12"/>
  <c r="T32" i="12"/>
  <c r="T33" i="12"/>
  <c r="T34" i="12"/>
  <c r="T35" i="12"/>
  <c r="T21" i="12"/>
  <c r="T22" i="12"/>
  <c r="Q18" i="11" l="1"/>
  <c r="P19" i="11" l="1"/>
  <c r="Q19" i="11" s="1"/>
  <c r="P17" i="11"/>
  <c r="P12" i="11" l="1"/>
  <c r="T76" i="12"/>
  <c r="W75" i="12"/>
  <c r="T74" i="12"/>
  <c r="T73" i="12"/>
  <c r="T59" i="12"/>
  <c r="T58" i="12"/>
  <c r="X28" i="12"/>
  <c r="P11" i="11" l="1"/>
  <c r="P14" i="11"/>
  <c r="P15" i="11"/>
  <c r="T13" i="12"/>
  <c r="H21" i="11" l="1"/>
  <c r="T94" i="12"/>
  <c r="P21" i="11" s="1"/>
  <c r="R94" i="12"/>
  <c r="N21" i="11" s="1"/>
  <c r="P94" i="12"/>
  <c r="L21" i="11" s="1"/>
  <c r="N94" i="12"/>
  <c r="J21" i="11" s="1"/>
  <c r="L94" i="12"/>
  <c r="T93" i="12"/>
  <c r="X93" i="12" s="1"/>
  <c r="T92" i="12"/>
  <c r="X92" i="12" s="1"/>
  <c r="T91" i="12"/>
  <c r="X91" i="12" s="1"/>
  <c r="T90" i="12"/>
  <c r="R86" i="12"/>
  <c r="P86" i="12"/>
  <c r="N86" i="12"/>
  <c r="L86" i="12"/>
  <c r="T85" i="12"/>
  <c r="T84" i="12"/>
  <c r="X84" i="12" s="1"/>
  <c r="T83" i="12"/>
  <c r="X83" i="12" s="1"/>
  <c r="T82" i="12"/>
  <c r="R77" i="12"/>
  <c r="P77" i="12"/>
  <c r="N77" i="12"/>
  <c r="L77" i="12"/>
  <c r="P72" i="12"/>
  <c r="N72" i="12"/>
  <c r="L72" i="12"/>
  <c r="T61" i="12"/>
  <c r="T60" i="12"/>
  <c r="T57" i="12"/>
  <c r="T56" i="12"/>
  <c r="T55" i="12"/>
  <c r="T54" i="12"/>
  <c r="T53" i="12"/>
  <c r="T52" i="12"/>
  <c r="X52" i="12" s="1"/>
  <c r="T51" i="12"/>
  <c r="T50" i="12"/>
  <c r="T49" i="12"/>
  <c r="T48" i="12"/>
  <c r="T29" i="12"/>
  <c r="X29" i="12" s="1"/>
  <c r="T28" i="12"/>
  <c r="R23" i="12"/>
  <c r="P23" i="12"/>
  <c r="N23" i="12"/>
  <c r="L23" i="12"/>
  <c r="T18" i="12"/>
  <c r="T17" i="12" s="1"/>
  <c r="R17" i="12"/>
  <c r="P17" i="12"/>
  <c r="N17" i="12"/>
  <c r="L17" i="12"/>
  <c r="T16" i="12"/>
  <c r="X16" i="12" s="1"/>
  <c r="T15" i="12"/>
  <c r="T14" i="12"/>
  <c r="X14" i="12" s="1"/>
  <c r="R10" i="12"/>
  <c r="P10" i="12"/>
  <c r="P10" i="11" s="1"/>
  <c r="P37" i="11" s="1"/>
  <c r="P43" i="11" s="1"/>
  <c r="N10" i="12"/>
  <c r="T10" i="12" l="1"/>
  <c r="R72" i="12"/>
  <c r="T75" i="12"/>
  <c r="X75" i="12" l="1"/>
  <c r="T20" i="12"/>
  <c r="S21" i="11"/>
</calcChain>
</file>

<file path=xl/sharedStrings.xml><?xml version="1.0" encoding="utf-8"?>
<sst xmlns="http://schemas.openxmlformats.org/spreadsheetml/2006/main" count="450" uniqueCount="280">
  <si>
    <t>Target</t>
  </si>
  <si>
    <t>Rp.</t>
  </si>
  <si>
    <t>1.</t>
  </si>
  <si>
    <t>1 Laporan</t>
  </si>
  <si>
    <t>TW I</t>
  </si>
  <si>
    <t>TW II</t>
  </si>
  <si>
    <t>TW III</t>
  </si>
  <si>
    <t>TW IV</t>
  </si>
  <si>
    <t>DINAS PERTANIAN KABUPATEN BENGKALIS</t>
  </si>
  <si>
    <t>Persentase cakupan bina kelompok tani</t>
  </si>
  <si>
    <t>Promosi atas Hasil Produksi Pertanian/Perkebunan Unggulan Daerah</t>
  </si>
  <si>
    <t>Jumlah pameran produk olahan hasil pertanian Kabupaten dapat terlaksana dengan sukses</t>
  </si>
  <si>
    <t>Pelatihan Teknis Budidaya Tanaman Perkebunan</t>
  </si>
  <si>
    <t>Penumbuhan dan Pengembangan Kawasan Produksi Padi, Palawija</t>
  </si>
  <si>
    <t>Peningkatan Kapasitas Sub Brigade Proteksi Tanaman dan Cadangan Pestisida</t>
  </si>
  <si>
    <t>Perencanaan dan Pendataan Data Statistik</t>
  </si>
  <si>
    <t>Peningkatan Kapasitas Tenaga Penyuluh Pertanian/Perkebunan</t>
  </si>
  <si>
    <t>Peningkatan Kesejahteraan Tenaga Penyuluh Pertanian/Perkebunan</t>
  </si>
  <si>
    <t>Jumlah Penyuluh yang menerima dana kesejahteraan</t>
  </si>
  <si>
    <t>Pertemuan Teknis Petugas Lapangan</t>
  </si>
  <si>
    <t>Penyusunan Programa Penyuluhan Pertanian</t>
  </si>
  <si>
    <t>Jumlah penyusunan programa tingkat Desa/Kecamatan/ Kabupaten</t>
  </si>
  <si>
    <t>Pemeliharaan Kesehatan dan Pencegahan Penyakit Menular Ternak</t>
  </si>
  <si>
    <t xml:space="preserve">Jumlah hewan ternak yang divaksinasi dan pelayanan aktif serviks </t>
  </si>
  <si>
    <t>Peningkatan Sarana dan Jasa Pelayanan Pusat Kesehatan Hewan</t>
  </si>
  <si>
    <t>Jumlah pelaksanaan fungsi puskewan yang optimal</t>
  </si>
  <si>
    <t>Jumlah HPR yang divaksinasi</t>
  </si>
  <si>
    <t>Pengamatan Penyakit Hewan</t>
  </si>
  <si>
    <t>Jumlah pengamatan dan deteksi dini penyakit hewan menular</t>
  </si>
  <si>
    <t>Pengembangan Agribisnis Peternakan</t>
  </si>
  <si>
    <t>Inseminasi Buatan (IB)</t>
  </si>
  <si>
    <t>Jumlah peningkatan kelahiran sapi dalam 1 tahun</t>
  </si>
  <si>
    <t xml:space="preserve">Jumlah kecamatan yang dilakukan pembinaan proses penanganan pemotongan hewan yang sesuai kaidah kesrawan dan ASUH; </t>
  </si>
  <si>
    <t>Program Peningkatan Penerapan Teknologi Peternakan</t>
  </si>
  <si>
    <t xml:space="preserve"> Kabupaten Bengkalis</t>
  </si>
  <si>
    <t>Mengembangkan tanaman pangan dan hortikultura</t>
  </si>
  <si>
    <t>Produktivitas tanaman perkebunan (karet/sawit)</t>
  </si>
  <si>
    <t>Populasi ternak sapi</t>
  </si>
  <si>
    <t>Produktivitas tanaman perkebunan (kelapa/sagu)</t>
  </si>
  <si>
    <t>Persentase peningkatan kelas kelompok tani</t>
  </si>
  <si>
    <t xml:space="preserve">Meningkatnya produktivitas tanaman pangan dan hortikultura </t>
  </si>
  <si>
    <t>Produktivitas Tanaman Pangan (Padi)</t>
  </si>
  <si>
    <t>Produktivitas Tanaman Hortikultura</t>
  </si>
  <si>
    <t>Meningkatkan intensifikasi dan ekstensifikasi perkebunan rakyat</t>
  </si>
  <si>
    <t>Meningkatnya keterpaduan produktivitas perkebunan dan peternakan</t>
  </si>
  <si>
    <t>Meningkatkan kapasitas petani</t>
  </si>
  <si>
    <t>Meningkatnya kualitas petani</t>
  </si>
  <si>
    <t>Meningkatkan pengelolaan peternakan rakyat</t>
  </si>
  <si>
    <t>Meningkatkan produktivitas ternak</t>
  </si>
  <si>
    <t>Produksi daging</t>
  </si>
  <si>
    <t>TUJUAN</t>
  </si>
  <si>
    <t>SASARAN</t>
  </si>
  <si>
    <t xml:space="preserve">INDIKATOR KINERJA PROGRAM (OUTCOME) DAN KEGIATAN (OUTPUT) </t>
  </si>
  <si>
    <t>TARGET KINERJA</t>
  </si>
  <si>
    <t>KONDISI KINERJA PADA AKHIR PERIODE RENSTRA SKPD</t>
  </si>
  <si>
    <t>Persentase keikutsertaan pada pameran produk olahan hasil pertanian kabupaten</t>
  </si>
  <si>
    <t>INDIKATOR KINERJA  SASARAN</t>
  </si>
  <si>
    <t>PROGRAM/KEGIATAN</t>
  </si>
  <si>
    <t>Persentase alsintan yang dipelihara dalam 1 Tahun</t>
  </si>
  <si>
    <t>Persentase dibangunnya sarana dan prasarana produksi, aksesibilitas usaha tani</t>
  </si>
  <si>
    <t>Persentase lahan petani padi yang diharapkan produktivitasnya meningkat</t>
  </si>
  <si>
    <t>Persentase tersedianya data statistik pertanian yang akurat sebagai acuan dalam mengambil kebijakan</t>
  </si>
  <si>
    <t>Program Peningkatan Kesejahteraan Pertanian</t>
  </si>
  <si>
    <t>Program Peningkatan Pemasaran Hasil Produksi Pertanian/Perkebunan</t>
  </si>
  <si>
    <t>Program Peningkatan Penerapan Teknologi Pertanian/Perkebunan</t>
  </si>
  <si>
    <t>Program Peningkatan Produksi Pertanian/Perkebunan</t>
  </si>
  <si>
    <t>Persentase peningkatan kinerja dan kesejahteraan penyuluh</t>
  </si>
  <si>
    <t>Program Pemberdayaan Pencegahan dan Penanggulangan Penyakit Ternak</t>
  </si>
  <si>
    <t>Program Pemberdayaan Penyuluh Pertanian/Perkebunan Lapangan</t>
  </si>
  <si>
    <t>Persentase terlaksananya pengamatan dan deteksi dini penyakit hewan menular</t>
  </si>
  <si>
    <t>Persentase terpenuhinya produk pangan asal hewan yang ASUH</t>
  </si>
  <si>
    <t>Program Peningkatan Produksi Hasil Peternakan</t>
  </si>
  <si>
    <t>Persentase peningkatan kelahiran sapi dalam 1 tahun</t>
  </si>
  <si>
    <t>Persentase kelompok tani peternak yang mandiri</t>
  </si>
  <si>
    <t>Persentase pemenuhan sarana dan prasana yang dalam 1 tahun</t>
  </si>
  <si>
    <t>Sekolah Lapangan Pengendalian Hama Terpadu (SL-PHT)</t>
  </si>
  <si>
    <t>Persentase Peningkatan peningkatan pengetahuan dan keterampilan petani</t>
  </si>
  <si>
    <t>Persentase peningkatan kesejahteraan petani</t>
  </si>
  <si>
    <t>Persentase peningkatan petani dan petugas yang mahir di bidang PHT</t>
  </si>
  <si>
    <t>Persentase peningkatan SDM pertanianmelaui penerapan teknologi pertanian/perkebunan</t>
  </si>
  <si>
    <t>Persentase pelaksanaan demonstrasi penggunaan dan pemeliharaan alsintan</t>
  </si>
  <si>
    <t>Persentase petani pekebun yang memiliki pelatihan teknis</t>
  </si>
  <si>
    <t>Persentase petugas/tenaga teknisyang mengikuti pelatihan teknis</t>
  </si>
  <si>
    <t>Persentase terlaksananya pembinaan usaha perkebunan terhadap usaha perkebunan besar dan rakyat diwilayah Kabupaten Bengkalis</t>
  </si>
  <si>
    <t>Persentase budidaya cabai yang baik</t>
  </si>
  <si>
    <t>Persentase sarana pengendalian OPT pada tanaman pangan dan hortikultura yang diadakan</t>
  </si>
  <si>
    <t>Persentase terlaksananya dukungan daerah terhadap kegiatan Dana Tugas Pembantuan (APBN)</t>
  </si>
  <si>
    <t>Persentase lahan BBU Taman Sari yang dikelola dengan baik</t>
  </si>
  <si>
    <t>Persentase petani yang mengikuti pelatihan dan pelaksanaan panen raya</t>
  </si>
  <si>
    <t>Persentase terlaksananya kegiatan pengendalian organisme pengganggu pada tanaman perkebunan</t>
  </si>
  <si>
    <t>Persentase Peningkatan sarana prasarana penyuluh pertanian dan usaha tani tanaman pangan</t>
  </si>
  <si>
    <t>Persentase hewan ternak yang divaksinasi dan pelayanan aktif serviks</t>
  </si>
  <si>
    <t>Persentase terlaksananya fungsi puskeswan yang optimal</t>
  </si>
  <si>
    <t>Persentase terlaksananya peternakan dan pengembangan peternakan masyarakat mandiri</t>
  </si>
  <si>
    <t>lam</t>
  </si>
  <si>
    <t>Persantase terlaksananya pembinaan proses penanganan pemotongan hewan yang sesuai kaidah kesrawan dan ASUH</t>
  </si>
  <si>
    <t>3 Ha</t>
  </si>
  <si>
    <t>Jumlah UPJA yang dibina</t>
  </si>
  <si>
    <t>Jumlah petani yang mahir dibidang PHT meningkat</t>
  </si>
  <si>
    <t>Sistem Informasi Pasar Komoditi Perkebunan</t>
  </si>
  <si>
    <t>Jumlah laporan data harga komoditi perkebunan yang akurat</t>
  </si>
  <si>
    <t>Persentase tersedianya laporan harga pasar komoditi perkebunan</t>
  </si>
  <si>
    <t xml:space="preserve">Pemeliharaan Rutin/Berkala Sarana dan Prasarana Teknologi Pertanian/ Perkebunan Tepat Guna </t>
  </si>
  <si>
    <t>Jumlah Alsintan yang dipelihara</t>
  </si>
  <si>
    <t>Jumlah petani yang mengikuti pelatihan teknis budidaya tanaman perkebunan</t>
  </si>
  <si>
    <t>2 Unit</t>
  </si>
  <si>
    <t>50 orang</t>
  </si>
  <si>
    <t>Peningkatan Jalan Usaha Tani</t>
  </si>
  <si>
    <t>Pengembangan Perbenihan/Pembibitan</t>
  </si>
  <si>
    <t>Peningkatan produksi, produktivitas dan mutu produk pertanian  (Penunjang  APBN bidang PSP)</t>
  </si>
  <si>
    <t>Penanganan Pasca Panen dan Pengolahan Hasil Pertanian</t>
  </si>
  <si>
    <t>Brigade Pencegahan serta Pengendalian Kebakaran Lahan dan Kebun</t>
  </si>
  <si>
    <t>Pendaftaran Usaha Perkebunan Rakyat</t>
  </si>
  <si>
    <t>Jumlah sarana pengendalian serangan hama dan penyakit pada tanaman yang tersedia</t>
  </si>
  <si>
    <t>Jumlah lahan kegiatan Jajar Legowo yang bersumber dari dana APBN di Kabupaten Bengkalis berjalan lancar</t>
  </si>
  <si>
    <t>Jumlah lahan BBU Taman Sari yang bisa dikelola dengan baik</t>
  </si>
  <si>
    <t>Jumlah dukungan daerah  terhadap kegiatan Tugas Pembantuan (APBN)</t>
  </si>
  <si>
    <t>Jumlah luas lahan perkebunan yang dikembangkan</t>
  </si>
  <si>
    <t>30 Unit</t>
  </si>
  <si>
    <t>50 Ha</t>
  </si>
  <si>
    <t>Jumlah Pelatihan Teknis Tingkat Kabupaten dan Kecamatan</t>
  </si>
  <si>
    <t>600 ekor</t>
  </si>
  <si>
    <t xml:space="preserve">Pembinaan Kelompok Peternakan </t>
  </si>
  <si>
    <t>400 ekor</t>
  </si>
  <si>
    <t>LUH</t>
  </si>
  <si>
    <t>kelapa</t>
  </si>
  <si>
    <t>padi</t>
  </si>
  <si>
    <t>karet</t>
  </si>
  <si>
    <t>luh</t>
  </si>
  <si>
    <t>Pembina TK I</t>
  </si>
  <si>
    <t xml:space="preserve">Populasi ternak sapi </t>
  </si>
  <si>
    <t>Meningkatnya pengelolaan peternakan</t>
  </si>
  <si>
    <t>Persentase peningkatan populasi ternak sehat</t>
  </si>
  <si>
    <t>Meningkatnya Poduktivitas tanaman perkebunan</t>
  </si>
  <si>
    <t>Produktivitas tanaman perkebunan (Karet dan Sawit)</t>
  </si>
  <si>
    <t xml:space="preserve">Produktivitas tanaman perkebunan (Kelapa dan Sagu) </t>
  </si>
  <si>
    <t>Produktivitas per kelompok tani</t>
  </si>
  <si>
    <t>Meningkatnya kualitas kelompok petani</t>
  </si>
  <si>
    <t>Persentase peningkatan produktivitas per kelompok tani</t>
  </si>
  <si>
    <t>Meningkatkan kesejahteraan petani</t>
  </si>
  <si>
    <t>Meningkatknya kesejahteraan petani/pekebun</t>
  </si>
  <si>
    <t>Nilai tukar petani</t>
  </si>
  <si>
    <t>Persentase petani dengan penghasilan minimal setara UMR</t>
  </si>
  <si>
    <t xml:space="preserve">Pelatihan Petani dan Pelaku Agribisnis </t>
  </si>
  <si>
    <t>Peningkatan Kemampuan Lembaga Tani bagi Petani dan Peternak</t>
  </si>
  <si>
    <t xml:space="preserve">Pekan Nasional (PENAS) KTNA </t>
  </si>
  <si>
    <t>Pembinaan Kelembagaan usaha pengolahan dan pemasaran produk perkebunan</t>
  </si>
  <si>
    <t>Promosi atas Hasil Produksi Perkebunan Unggulan Daerah dalam peringatan hari perkebunan</t>
  </si>
  <si>
    <t xml:space="preserve">Pengadaan Sarana dan Prasarana Teknologi Pertanian/ Perkebunan Tepat Guna </t>
  </si>
  <si>
    <t>Pelatihan Teknis Pemetaan Bagi Petugas Bidang Perkebunan</t>
  </si>
  <si>
    <t>Pelatihan dan bimbingan penerapan teknologi pertanian/perkebunan tepat guna</t>
  </si>
  <si>
    <t>Pelatihan Petugas Pengamat Organisme Pengganggu Tanaman Perkebunan</t>
  </si>
  <si>
    <t>Peningkatan Kompetensi Petugas Penyuluh Perkebunan</t>
  </si>
  <si>
    <t>Dem Farm Tanaman Perkebunan</t>
  </si>
  <si>
    <t xml:space="preserve">Pembinaan Penerapan / Penggunaan Sarana Produksi </t>
  </si>
  <si>
    <t>Pengembangan Pengelolaan Data Statistik Perkebunan</t>
  </si>
  <si>
    <t>Penilaian Usaha Perkebunan Besar</t>
  </si>
  <si>
    <t>Pembinaan Usaha Perkebunan</t>
  </si>
  <si>
    <t>Penumbuhan dan Pengembangan Kawasan Produksi Hortikultura</t>
  </si>
  <si>
    <t>Peningkatan Produksi, Produktivitas dan Mutu Produk Pertanian (Program TP APBN Bidang TPH)</t>
  </si>
  <si>
    <t>Pelatihan Penangkar Benih Tanaman Perkebunan</t>
  </si>
  <si>
    <t>Pengembangan Tanaman Perkebunan (pendampingan program APBN)</t>
  </si>
  <si>
    <t>penyediaan sarana produksi pertanian / perkebunan</t>
  </si>
  <si>
    <t>Peningkatan Jalan Usaha Tani Wilayah II ( Bukit Batu, SiakKecil dan Bandar Laksamana)</t>
  </si>
  <si>
    <t>Pembangunan, peningkatan Jalan Produksi</t>
  </si>
  <si>
    <t xml:space="preserve"> Sub Brigade Proteksi Tanaman perkebunan dan Cadangan Pestisida </t>
  </si>
  <si>
    <t>Peremajaan Kelapa Sawit Pekebun (Pendampingan program BPDP-KS)</t>
  </si>
  <si>
    <t>Penanganan Gangguan Usaha Perkebunan</t>
  </si>
  <si>
    <t>Pembangunan/ Perbaikan Balai Penyuluh Pertanian (BPP) di Kecamatan dan Sarana Pendukungnya (DAK Fisik)</t>
  </si>
  <si>
    <t xml:space="preserve">Pengendalian dan Pemberantasan Rabies di Kabupaten Bengkalis
</t>
  </si>
  <si>
    <t>Revitalisasi Rumah Potong Hewan (RPH) Ternak</t>
  </si>
  <si>
    <t>Jumlah petani yang mengikuti Pelatihan Petani Terpadu Tingkat Kecamatan</t>
  </si>
  <si>
    <t>Jumlah peserta yang mengikuti Pekan Nasional (PENAS) KTNA</t>
  </si>
  <si>
    <t>jumlah petani dan petugas yang mengikuti studi banding UPPB</t>
  </si>
  <si>
    <t>Jumlah Laporan keikut sertaan Kabupaten Bengkalis pada kegiatan peringatan perkebunan</t>
  </si>
  <si>
    <t>Jumlah peningkatan sarana dan prasarana teknologi pertanian tepat guna</t>
  </si>
  <si>
    <t>Jumlah petugas bidang perkebunan yang mengikuti pelatihan pemetaan</t>
  </si>
  <si>
    <t>Jumlah kelompok petani yang mengikuti pelatihan penerapan teknologi pertanian</t>
  </si>
  <si>
    <t>Jumlah petugas yang mengikuti pelatihan pengamat organisme pengganggu tanaman perkebunan</t>
  </si>
  <si>
    <t>Jumlah penerimaan tenaga penyuluh pertanian/perkebunan dan peningkatan kesejahteraan petugas penyuluh</t>
  </si>
  <si>
    <t xml:space="preserve">Luas lahan (Ha) dem-farm tanaman kopi,kakao, lada dan aren yang dideversifikasi </t>
  </si>
  <si>
    <t>Jumlah laporan penggunaan pupuk bersubsidi</t>
  </si>
  <si>
    <t>Jumlah laporan data statistik perkebunan</t>
  </si>
  <si>
    <t>Jumlah dokumen kelas usaha perkebunan yang diterbitkan</t>
  </si>
  <si>
    <t>Jumlah Jalan Usaha Tani dan Jalan Produksi yang diBangun</t>
  </si>
  <si>
    <t xml:space="preserve">Jumlah laporan pembinaan dan pengawasan yang dilaksanakan </t>
  </si>
  <si>
    <t>Jumlah lahan petani padi yag diharapkan produktivitasnya meningkat</t>
  </si>
  <si>
    <t>Jumlah lahan petani hortikultura yang diharapkan produktivitasnya meningkat</t>
  </si>
  <si>
    <t>Jumlah kehilangan hasil saat panen dan pasca panen semakin menurun dan panen raya</t>
  </si>
  <si>
    <t>Jumlah petani yang diikutkan dalam pelatihan penangkar benih tanaman perkebunan</t>
  </si>
  <si>
    <t>Jumlah laporan pengendalian kebakaran lahan dan kebun yang dilaksanakan</t>
  </si>
  <si>
    <t>Jumlah laporan data statistik dan jumlah kegiatan sinkronisasi data statistik</t>
  </si>
  <si>
    <t>Jumlah usaha perkebunan rakyat yang terdaftar (STD-B)</t>
  </si>
  <si>
    <t>Jumlah sarana dan prasarana produksi aksebilitas usaha tani yang dibangun</t>
  </si>
  <si>
    <t>Jumlah Jalan Usaha tani dan dwiker yang dibangun</t>
  </si>
  <si>
    <t>Jumlah panjang (Km) jalan produksi yang dibuat, ditingkatkan dan atau dirawat</t>
  </si>
  <si>
    <t>Jumlah laporan pengendalian OPT yang dilaksanakan</t>
  </si>
  <si>
    <t>Jumlah luas lahan (Ha) perkebunan kelapa sawit rakyat yang diremajakan dari BPDP-KS</t>
  </si>
  <si>
    <t xml:space="preserve">Jumlah laporan penanganan gangguan usaha perkebunan yang difaslitasi </t>
  </si>
  <si>
    <t>Jumlah kategori penilaian Penyuluh PNS/Non PNS/PU/ Poktan/Gapoktan Berprestasi Tk. Kab Bengkalis; jumlah penyuluh yang mengikuti pelatihan biopeat</t>
  </si>
  <si>
    <t>Peningkatan SDM pelaku usaha ternak</t>
  </si>
  <si>
    <t>Jumlah kelompok ternak yang terbina dalam upaya pelaksanaan program Nasional UPSUS SIWAB</t>
  </si>
  <si>
    <t>315 orang</t>
  </si>
  <si>
    <t>2 kelas, 50 orang</t>
  </si>
  <si>
    <t>25 orang</t>
  </si>
  <si>
    <t>1 laporan</t>
  </si>
  <si>
    <t>11 orang</t>
  </si>
  <si>
    <t>150 orang</t>
  </si>
  <si>
    <t>4 orang</t>
  </si>
  <si>
    <t>12 orang</t>
  </si>
  <si>
    <t>6 orang</t>
  </si>
  <si>
    <t>12 Ha</t>
  </si>
  <si>
    <t>5 Dokumen</t>
  </si>
  <si>
    <t>14 Unit</t>
  </si>
  <si>
    <t>20 Ha</t>
  </si>
  <si>
    <t>0,75 Ha</t>
  </si>
  <si>
    <t>1 paket , 2 kelas</t>
  </si>
  <si>
    <t>1 tahun</t>
  </si>
  <si>
    <t>100 Ha</t>
  </si>
  <si>
    <t>2 kelas, 2 lokasi</t>
  </si>
  <si>
    <t>10 orang</t>
  </si>
  <si>
    <t>350 Ha/ 35 dokumen</t>
  </si>
  <si>
    <t>1 Unit</t>
  </si>
  <si>
    <t>7 unit</t>
  </si>
  <si>
    <t>1.000 Ha</t>
  </si>
  <si>
    <t>2 laporan</t>
  </si>
  <si>
    <t>69 unit</t>
  </si>
  <si>
    <t>39 orang</t>
  </si>
  <si>
    <t>45 orang</t>
  </si>
  <si>
    <t>77 kali</t>
  </si>
  <si>
    <t>155 programa</t>
  </si>
  <si>
    <t>2.500 ekor hewan</t>
  </si>
  <si>
    <t>11 kecamatan</t>
  </si>
  <si>
    <t>3.000 ekor</t>
  </si>
  <si>
    <t>13 orang</t>
  </si>
  <si>
    <t>30 kelompok</t>
  </si>
  <si>
    <t>100 orang</t>
  </si>
  <si>
    <t>115 orang</t>
  </si>
  <si>
    <t>1 kelas</t>
  </si>
  <si>
    <t>NTP</t>
  </si>
  <si>
    <t>1 unit</t>
  </si>
  <si>
    <t>2 unit</t>
  </si>
  <si>
    <t>38 Unit</t>
  </si>
  <si>
    <t>35 unit</t>
  </si>
  <si>
    <t>5 orang</t>
  </si>
  <si>
    <t>4 Unit</t>
  </si>
  <si>
    <t>5 Ha</t>
  </si>
  <si>
    <t>horti</t>
  </si>
  <si>
    <t>0,25 Ha</t>
  </si>
  <si>
    <t>Padi</t>
  </si>
  <si>
    <t>Horti</t>
  </si>
  <si>
    <t>3 Bulan</t>
  </si>
  <si>
    <t>25 Ha</t>
  </si>
  <si>
    <t>1 Kelas, 1 lokasi</t>
  </si>
  <si>
    <t>Karet</t>
  </si>
  <si>
    <t>Kelapa</t>
  </si>
  <si>
    <t xml:space="preserve">4 Unit </t>
  </si>
  <si>
    <t>250 Ha</t>
  </si>
  <si>
    <t>Luh</t>
  </si>
  <si>
    <t>Jumlah kantor Balai Penyuluhan Pertanian (BPP) yang terbangun dan sarana yang tersedia</t>
  </si>
  <si>
    <t>37 Unit</t>
  </si>
  <si>
    <t>17 Kali</t>
  </si>
  <si>
    <t>20 Kali</t>
  </si>
  <si>
    <t>35 Programa</t>
  </si>
  <si>
    <t>40 Programa</t>
  </si>
  <si>
    <t>700 ekor</t>
  </si>
  <si>
    <t>2 Kecamatn</t>
  </si>
  <si>
    <t>3 Kecamatan</t>
  </si>
  <si>
    <t>300 ekor</t>
  </si>
  <si>
    <t>800 ekor</t>
  </si>
  <si>
    <t>0.25%</t>
  </si>
  <si>
    <t>1.500 ekor</t>
  </si>
  <si>
    <t>2 kecamatan</t>
  </si>
  <si>
    <t>10 kelompok</t>
  </si>
  <si>
    <t>Bengkalis,  17 Januari 2020</t>
  </si>
  <si>
    <t>Kepala Dinas Pertanian</t>
  </si>
  <si>
    <t>H. TARMIZI, SP, M.Si</t>
  </si>
  <si>
    <t>NIP 19660104 199503 1 001</t>
  </si>
  <si>
    <t xml:space="preserve">RENCANA AKSI  2020 </t>
  </si>
  <si>
    <t>RENCANA AKSI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</si>
</sst>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_(* #,##0_);_(* \(#,##0\);_(* &quot;-&quot;??_);_(@_)"/>
  </numFmts>
  <fonts count="33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24"/>
      <name val="Arial"/>
      <family val="2"/>
    </font>
    <font>
      <sz val="12"/>
      <name val="Arial"/>
      <family val="2"/>
    </font>
    <font>
      <sz val="12"/>
      <color theme="1"/>
      <name val="Calibri"/>
      <family val="2"/>
      <charset val="1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8"/>
      <name val="Arial"/>
      <family val="2"/>
    </font>
    <font>
      <b/>
      <u/>
      <sz val="18"/>
      <name val="Arial"/>
      <family val="2"/>
    </font>
    <font>
      <sz val="18"/>
      <name val="Arial"/>
      <family val="2"/>
    </font>
    <font>
      <b/>
      <sz val="24"/>
      <name val="Arial"/>
      <family val="2"/>
    </font>
    <font>
      <sz val="12"/>
      <name val="Arial"/>
      <family val="2"/>
    </font>
    <font>
      <sz val="12"/>
      <color theme="1"/>
      <name val="Calibri"/>
      <family val="2"/>
      <charset val="1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  <font>
      <sz val="14"/>
      <color rgb="FFFF0000"/>
      <name val="Arial"/>
      <family val="2"/>
    </font>
    <font>
      <sz val="16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4"/>
      <name val="Calibri"/>
      <family val="2"/>
      <charset val="1"/>
      <scheme val="minor"/>
    </font>
    <font>
      <sz val="18"/>
      <color theme="0"/>
      <name val="Calibri"/>
      <family val="2"/>
      <charset val="1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309">
    <xf numFmtId="0" fontId="0" fillId="0" borderId="0" xfId="0"/>
    <xf numFmtId="0" fontId="8" fillId="0" borderId="0" xfId="3" applyFont="1"/>
    <xf numFmtId="0" fontId="8" fillId="0" borderId="0" xfId="3" applyFont="1" applyFill="1"/>
    <xf numFmtId="0" fontId="8" fillId="0" borderId="0" xfId="3" applyFont="1" applyFill="1" applyBorder="1"/>
    <xf numFmtId="0" fontId="8" fillId="0" borderId="0" xfId="3" applyFont="1" applyBorder="1"/>
    <xf numFmtId="43" fontId="9" fillId="0" borderId="0" xfId="4" applyFont="1" applyBorder="1"/>
    <xf numFmtId="0" fontId="8" fillId="0" borderId="23" xfId="3" applyFont="1" applyBorder="1"/>
    <xf numFmtId="43" fontId="9" fillId="0" borderId="23" xfId="4" applyFont="1" applyBorder="1"/>
    <xf numFmtId="0" fontId="11" fillId="11" borderId="0" xfId="3" applyFont="1" applyFill="1"/>
    <xf numFmtId="0" fontId="11" fillId="2" borderId="6" xfId="3" applyFont="1" applyFill="1" applyBorder="1" applyAlignment="1">
      <alignment horizontal="center" vertical="center"/>
    </xf>
    <xf numFmtId="0" fontId="11" fillId="0" borderId="0" xfId="3" applyFont="1" applyFill="1"/>
    <xf numFmtId="0" fontId="11" fillId="0" borderId="16" xfId="3" quotePrefix="1" applyFont="1" applyFill="1" applyBorder="1" applyAlignment="1">
      <alignment horizontal="center" vertical="top"/>
    </xf>
    <xf numFmtId="0" fontId="11" fillId="0" borderId="18" xfId="5" applyFont="1" applyFill="1" applyBorder="1" applyAlignment="1">
      <alignment horizontal="left" vertical="top" wrapText="1"/>
    </xf>
    <xf numFmtId="0" fontId="11" fillId="0" borderId="5" xfId="3" applyFont="1" applyFill="1" applyBorder="1" applyAlignment="1">
      <alignment horizontal="center" vertical="top"/>
    </xf>
    <xf numFmtId="0" fontId="11" fillId="0" borderId="4" xfId="3" applyFont="1" applyFill="1" applyBorder="1" applyAlignment="1">
      <alignment horizontal="left" vertical="top" wrapText="1"/>
    </xf>
    <xf numFmtId="9" fontId="12" fillId="0" borderId="6" xfId="0" applyNumberFormat="1" applyFont="1" applyFill="1" applyBorder="1" applyAlignment="1">
      <alignment horizontal="center" vertical="top" wrapText="1"/>
    </xf>
    <xf numFmtId="164" fontId="11" fillId="0" borderId="0" xfId="3" applyNumberFormat="1" applyFont="1"/>
    <xf numFmtId="0" fontId="11" fillId="0" borderId="0" xfId="3" applyFont="1"/>
    <xf numFmtId="0" fontId="11" fillId="0" borderId="18" xfId="5" applyFont="1" applyFill="1" applyBorder="1" applyAlignment="1">
      <alignment horizontal="center" vertical="top"/>
    </xf>
    <xf numFmtId="0" fontId="11" fillId="12" borderId="0" xfId="3" applyFont="1" applyFill="1" applyAlignment="1">
      <alignment vertical="top"/>
    </xf>
    <xf numFmtId="0" fontId="11" fillId="0" borderId="8" xfId="3" applyFont="1" applyFill="1" applyBorder="1" applyAlignment="1">
      <alignment vertical="top"/>
    </xf>
    <xf numFmtId="0" fontId="11" fillId="0" borderId="7" xfId="3" applyFont="1" applyFill="1" applyBorder="1" applyAlignment="1">
      <alignment horizontal="left" vertical="top" wrapText="1"/>
    </xf>
    <xf numFmtId="0" fontId="11" fillId="0" borderId="19" xfId="3" applyFont="1" applyFill="1" applyBorder="1" applyAlignment="1">
      <alignment horizontal="center" vertical="top"/>
    </xf>
    <xf numFmtId="0" fontId="11" fillId="0" borderId="19" xfId="5" applyFont="1" applyFill="1" applyBorder="1" applyAlignment="1">
      <alignment horizontal="left" vertical="top" wrapText="1"/>
    </xf>
    <xf numFmtId="0" fontId="11" fillId="0" borderId="7" xfId="5" applyFont="1" applyFill="1" applyBorder="1" applyAlignment="1">
      <alignment horizontal="left" vertical="top" wrapText="1"/>
    </xf>
    <xf numFmtId="43" fontId="9" fillId="0" borderId="0" xfId="4" applyFont="1"/>
    <xf numFmtId="0" fontId="14" fillId="0" borderId="0" xfId="3" applyFont="1" applyAlignment="1">
      <alignment horizontal="center"/>
    </xf>
    <xf numFmtId="0" fontId="15" fillId="0" borderId="0" xfId="3" applyFont="1" applyBorder="1" applyAlignment="1">
      <alignment horizontal="center"/>
    </xf>
    <xf numFmtId="0" fontId="14" fillId="0" borderId="0" xfId="3" applyFont="1" applyAlignment="1">
      <alignment horizontal="left"/>
    </xf>
    <xf numFmtId="0" fontId="16" fillId="0" borderId="0" xfId="3" applyFont="1"/>
    <xf numFmtId="41" fontId="8" fillId="0" borderId="0" xfId="2" applyFont="1"/>
    <xf numFmtId="9" fontId="12" fillId="0" borderId="16" xfId="0" applyNumberFormat="1" applyFont="1" applyFill="1" applyBorder="1" applyAlignment="1">
      <alignment horizontal="center" vertical="top" wrapText="1"/>
    </xf>
    <xf numFmtId="165" fontId="10" fillId="0" borderId="16" xfId="3" quotePrefix="1" applyNumberFormat="1" applyFont="1" applyFill="1" applyBorder="1" applyAlignment="1">
      <alignment horizontal="center" vertical="top"/>
    </xf>
    <xf numFmtId="0" fontId="10" fillId="13" borderId="6" xfId="3" applyFont="1" applyFill="1" applyBorder="1" applyAlignment="1">
      <alignment horizontal="center" vertical="center"/>
    </xf>
    <xf numFmtId="43" fontId="10" fillId="13" borderId="6" xfId="4" applyFont="1" applyFill="1" applyBorder="1" applyAlignment="1">
      <alignment horizontal="center" vertical="center"/>
    </xf>
    <xf numFmtId="9" fontId="5" fillId="0" borderId="16" xfId="3" applyNumberFormat="1" applyFont="1" applyFill="1" applyBorder="1" applyAlignment="1">
      <alignment horizontal="center" vertical="top" wrapText="1"/>
    </xf>
    <xf numFmtId="165" fontId="5" fillId="0" borderId="16" xfId="1" applyNumberFormat="1" applyFont="1" applyFill="1" applyBorder="1" applyAlignment="1">
      <alignment vertical="top"/>
    </xf>
    <xf numFmtId="165" fontId="6" fillId="0" borderId="16" xfId="4" applyNumberFormat="1" applyFont="1" applyFill="1" applyBorder="1" applyAlignment="1">
      <alignment vertical="top"/>
    </xf>
    <xf numFmtId="0" fontId="18" fillId="0" borderId="0" xfId="3" applyFont="1"/>
    <xf numFmtId="0" fontId="18" fillId="0" borderId="0" xfId="3" applyFont="1" applyFill="1"/>
    <xf numFmtId="0" fontId="18" fillId="0" borderId="0" xfId="3" applyFont="1" applyFill="1" applyBorder="1"/>
    <xf numFmtId="0" fontId="18" fillId="0" borderId="0" xfId="3" applyFont="1" applyBorder="1"/>
    <xf numFmtId="43" fontId="19" fillId="0" borderId="0" xfId="4" applyFont="1" applyBorder="1"/>
    <xf numFmtId="0" fontId="18" fillId="0" borderId="23" xfId="3" applyFont="1" applyBorder="1"/>
    <xf numFmtId="43" fontId="19" fillId="0" borderId="23" xfId="4" applyFont="1" applyBorder="1"/>
    <xf numFmtId="0" fontId="20" fillId="13" borderId="6" xfId="3" applyFont="1" applyFill="1" applyBorder="1" applyAlignment="1">
      <alignment horizontal="center" vertical="center"/>
    </xf>
    <xf numFmtId="43" fontId="20" fillId="13" borderId="6" xfId="4" applyFont="1" applyFill="1" applyBorder="1" applyAlignment="1">
      <alignment horizontal="center" vertical="center"/>
    </xf>
    <xf numFmtId="0" fontId="21" fillId="2" borderId="6" xfId="3" applyFont="1" applyFill="1" applyBorder="1" applyAlignment="1">
      <alignment horizontal="center" vertical="center"/>
    </xf>
    <xf numFmtId="0" fontId="21" fillId="0" borderId="18" xfId="5" applyFont="1" applyFill="1" applyBorder="1" applyAlignment="1">
      <alignment horizontal="left" vertical="top" wrapText="1"/>
    </xf>
    <xf numFmtId="0" fontId="21" fillId="0" borderId="5" xfId="5" applyNumberFormat="1" applyFont="1" applyFill="1" applyBorder="1" applyAlignment="1">
      <alignment horizontal="center" vertical="top" wrapText="1"/>
    </xf>
    <xf numFmtId="0" fontId="21" fillId="0" borderId="5" xfId="3" applyFont="1" applyFill="1" applyBorder="1" applyAlignment="1">
      <alignment horizontal="center" vertical="top"/>
    </xf>
    <xf numFmtId="0" fontId="21" fillId="0" borderId="4" xfId="3" applyFont="1" applyFill="1" applyBorder="1" applyAlignment="1">
      <alignment horizontal="left" vertical="top" wrapText="1"/>
    </xf>
    <xf numFmtId="0" fontId="20" fillId="0" borderId="12" xfId="3" quotePrefix="1" applyFont="1" applyFill="1" applyBorder="1" applyAlignment="1">
      <alignment vertical="top" wrapText="1"/>
    </xf>
    <xf numFmtId="9" fontId="22" fillId="0" borderId="16" xfId="0" applyNumberFormat="1" applyFont="1" applyFill="1" applyBorder="1" applyAlignment="1">
      <alignment horizontal="center" vertical="top" wrapText="1"/>
    </xf>
    <xf numFmtId="165" fontId="20" fillId="0" borderId="16" xfId="3" quotePrefix="1" applyNumberFormat="1" applyFont="1" applyFill="1" applyBorder="1" applyAlignment="1">
      <alignment horizontal="center" vertical="top"/>
    </xf>
    <xf numFmtId="0" fontId="21" fillId="0" borderId="0" xfId="5" applyNumberFormat="1" applyFont="1" applyFill="1" applyBorder="1" applyAlignment="1">
      <alignment horizontal="center" vertical="top" wrapText="1"/>
    </xf>
    <xf numFmtId="9" fontId="22" fillId="0" borderId="18" xfId="0" applyNumberFormat="1" applyFont="1" applyFill="1" applyBorder="1" applyAlignment="1">
      <alignment horizontal="center" vertical="top" wrapText="1"/>
    </xf>
    <xf numFmtId="165" fontId="20" fillId="0" borderId="18" xfId="3" quotePrefix="1" applyNumberFormat="1" applyFont="1" applyFill="1" applyBorder="1" applyAlignment="1">
      <alignment horizontal="center" vertical="top"/>
    </xf>
    <xf numFmtId="0" fontId="21" fillId="0" borderId="4" xfId="3" applyFont="1" applyFill="1" applyBorder="1" applyAlignment="1">
      <alignment vertical="top" wrapText="1"/>
    </xf>
    <xf numFmtId="0" fontId="20" fillId="10" borderId="8" xfId="3" applyFont="1" applyFill="1" applyBorder="1" applyAlignment="1">
      <alignment horizontal="left" vertical="top" wrapText="1"/>
    </xf>
    <xf numFmtId="0" fontId="20" fillId="10" borderId="7" xfId="3" quotePrefix="1" applyFont="1" applyFill="1" applyBorder="1" applyAlignment="1">
      <alignment horizontal="left" vertical="top" wrapText="1"/>
    </xf>
    <xf numFmtId="9" fontId="22" fillId="0" borderId="19" xfId="0" applyNumberFormat="1" applyFont="1" applyFill="1" applyBorder="1" applyAlignment="1">
      <alignment horizontal="center" vertical="top" wrapText="1"/>
    </xf>
    <xf numFmtId="165" fontId="20" fillId="0" borderId="19" xfId="3" quotePrefix="1" applyNumberFormat="1" applyFont="1" applyFill="1" applyBorder="1" applyAlignment="1">
      <alignment horizontal="center" vertical="top"/>
    </xf>
    <xf numFmtId="0" fontId="21" fillId="0" borderId="13" xfId="3" quotePrefix="1" applyFont="1" applyFill="1" applyBorder="1" applyAlignment="1">
      <alignment horizontal="center" vertical="top" wrapText="1"/>
    </xf>
    <xf numFmtId="0" fontId="21" fillId="0" borderId="11" xfId="3" applyFont="1" applyFill="1" applyBorder="1" applyAlignment="1">
      <alignment horizontal="left" vertical="top" wrapText="1"/>
    </xf>
    <xf numFmtId="0" fontId="21" fillId="0" borderId="6" xfId="3" applyNumberFormat="1" applyFont="1" applyFill="1" applyBorder="1" applyAlignment="1">
      <alignment horizontal="center" vertical="top" wrapText="1"/>
    </xf>
    <xf numFmtId="165" fontId="23" fillId="0" borderId="6" xfId="4" applyNumberFormat="1" applyFont="1" applyFill="1" applyBorder="1" applyAlignment="1">
      <alignment vertical="top"/>
    </xf>
    <xf numFmtId="165" fontId="21" fillId="0" borderId="6" xfId="1" quotePrefix="1" applyNumberFormat="1" applyFont="1" applyFill="1" applyBorder="1" applyAlignment="1">
      <alignment horizontal="center" vertical="top"/>
    </xf>
    <xf numFmtId="0" fontId="20" fillId="0" borderId="5" xfId="5" applyNumberFormat="1" applyFont="1" applyFill="1" applyBorder="1" applyAlignment="1">
      <alignment horizontal="center" vertical="top" wrapText="1"/>
    </xf>
    <xf numFmtId="9" fontId="22" fillId="0" borderId="6" xfId="0" applyNumberFormat="1" applyFont="1" applyFill="1" applyBorder="1" applyAlignment="1">
      <alignment horizontal="center" vertical="top" wrapText="1"/>
    </xf>
    <xf numFmtId="165" fontId="20" fillId="0" borderId="6" xfId="3" quotePrefix="1" applyNumberFormat="1" applyFont="1" applyFill="1" applyBorder="1" applyAlignment="1">
      <alignment horizontal="center" vertical="top"/>
    </xf>
    <xf numFmtId="0" fontId="20" fillId="0" borderId="13" xfId="3" quotePrefix="1" applyFont="1" applyFill="1" applyBorder="1" applyAlignment="1">
      <alignment horizontal="left" vertical="top" wrapText="1"/>
    </xf>
    <xf numFmtId="0" fontId="21" fillId="0" borderId="12" xfId="3" quotePrefix="1" applyFont="1" applyFill="1" applyBorder="1" applyAlignment="1">
      <alignment horizontal="center" vertical="top" wrapText="1"/>
    </xf>
    <xf numFmtId="0" fontId="21" fillId="0" borderId="11" xfId="3" quotePrefix="1" applyFont="1" applyFill="1" applyBorder="1" applyAlignment="1">
      <alignment horizontal="left" vertical="top" wrapText="1"/>
    </xf>
    <xf numFmtId="9" fontId="21" fillId="0" borderId="6" xfId="3" applyNumberFormat="1" applyFont="1" applyFill="1" applyBorder="1" applyAlignment="1">
      <alignment horizontal="center" vertical="top" wrapText="1"/>
    </xf>
    <xf numFmtId="0" fontId="21" fillId="0" borderId="5" xfId="3" applyFont="1" applyFill="1" applyBorder="1"/>
    <xf numFmtId="165" fontId="21" fillId="0" borderId="6" xfId="4" applyNumberFormat="1" applyFont="1" applyFill="1" applyBorder="1" applyAlignment="1">
      <alignment vertical="top"/>
    </xf>
    <xf numFmtId="9" fontId="23" fillId="0" borderId="6" xfId="0" applyNumberFormat="1" applyFont="1" applyFill="1" applyBorder="1" applyAlignment="1">
      <alignment horizontal="center" vertical="top" wrapText="1"/>
    </xf>
    <xf numFmtId="0" fontId="21" fillId="0" borderId="5" xfId="3" applyFont="1" applyFill="1" applyBorder="1" applyAlignment="1">
      <alignment vertical="top"/>
    </xf>
    <xf numFmtId="0" fontId="20" fillId="0" borderId="12" xfId="3" applyFont="1" applyFill="1" applyBorder="1" applyAlignment="1">
      <alignment vertical="top"/>
    </xf>
    <xf numFmtId="0" fontId="22" fillId="0" borderId="11" xfId="0" applyFont="1" applyBorder="1" applyAlignment="1">
      <alignment vertical="top" wrapText="1"/>
    </xf>
    <xf numFmtId="9" fontId="20" fillId="0" borderId="16" xfId="6" quotePrefix="1" applyNumberFormat="1" applyFont="1" applyFill="1" applyBorder="1" applyAlignment="1">
      <alignment horizontal="center" vertical="top" wrapText="1"/>
    </xf>
    <xf numFmtId="165" fontId="20" fillId="0" borderId="16" xfId="6" quotePrefix="1" applyNumberFormat="1" applyFont="1" applyFill="1" applyBorder="1" applyAlignment="1">
      <alignment horizontal="center" vertical="top"/>
    </xf>
    <xf numFmtId="0" fontId="20" fillId="0" borderId="13" xfId="3" applyFont="1" applyFill="1" applyBorder="1" applyAlignment="1">
      <alignment vertical="top"/>
    </xf>
    <xf numFmtId="9" fontId="20" fillId="0" borderId="18" xfId="6" quotePrefix="1" applyNumberFormat="1" applyFont="1" applyFill="1" applyBorder="1" applyAlignment="1">
      <alignment horizontal="center" vertical="top" wrapText="1"/>
    </xf>
    <xf numFmtId="165" fontId="20" fillId="0" borderId="18" xfId="6" quotePrefix="1" applyNumberFormat="1" applyFont="1" applyFill="1" applyBorder="1" applyAlignment="1">
      <alignment horizontal="center" vertical="top"/>
    </xf>
    <xf numFmtId="0" fontId="21" fillId="0" borderId="13" xfId="3" applyFont="1" applyFill="1" applyBorder="1" applyAlignment="1">
      <alignment horizontal="center" vertical="top" wrapText="1"/>
    </xf>
    <xf numFmtId="0" fontId="23" fillId="0" borderId="11" xfId="3" applyFont="1" applyFill="1" applyBorder="1" applyAlignment="1">
      <alignment horizontal="left" vertical="top" wrapText="1"/>
    </xf>
    <xf numFmtId="0" fontId="23" fillId="0" borderId="6" xfId="4" applyNumberFormat="1" applyFont="1" applyFill="1" applyBorder="1" applyAlignment="1">
      <alignment horizontal="center" vertical="top" wrapText="1"/>
    </xf>
    <xf numFmtId="41" fontId="23" fillId="0" borderId="6" xfId="2" applyFont="1" applyFill="1" applyBorder="1" applyAlignment="1">
      <alignment horizontal="center" vertical="top" wrapText="1"/>
    </xf>
    <xf numFmtId="0" fontId="21" fillId="0" borderId="11" xfId="3" applyFont="1" applyFill="1" applyBorder="1" applyAlignment="1">
      <alignment vertical="top" wrapText="1"/>
    </xf>
    <xf numFmtId="0" fontId="23" fillId="0" borderId="6" xfId="0" applyNumberFormat="1" applyFont="1" applyFill="1" applyBorder="1" applyAlignment="1">
      <alignment horizontal="center" vertical="top" wrapText="1"/>
    </xf>
    <xf numFmtId="165" fontId="23" fillId="0" borderId="6" xfId="4" applyNumberFormat="1" applyFont="1" applyFill="1" applyBorder="1" applyAlignment="1">
      <alignment horizontal="center" vertical="top"/>
    </xf>
    <xf numFmtId="43" fontId="23" fillId="0" borderId="6" xfId="4" applyFont="1" applyFill="1" applyBorder="1" applyAlignment="1">
      <alignment vertical="top"/>
    </xf>
    <xf numFmtId="0" fontId="21" fillId="0" borderId="7" xfId="3" applyFont="1" applyFill="1" applyBorder="1" applyAlignment="1">
      <alignment vertical="top" wrapText="1"/>
    </xf>
    <xf numFmtId="0" fontId="21" fillId="0" borderId="7" xfId="3" applyFont="1" applyFill="1" applyBorder="1" applyAlignment="1">
      <alignment horizontal="left" vertical="top" wrapText="1"/>
    </xf>
    <xf numFmtId="165" fontId="23" fillId="0" borderId="19" xfId="4" applyNumberFormat="1" applyFont="1" applyFill="1" applyBorder="1" applyAlignment="1">
      <alignment vertical="top"/>
    </xf>
    <xf numFmtId="0" fontId="20" fillId="0" borderId="11" xfId="3" applyFont="1" applyFill="1" applyBorder="1" applyAlignment="1">
      <alignment vertical="top" wrapText="1"/>
    </xf>
    <xf numFmtId="165" fontId="22" fillId="0" borderId="6" xfId="4" applyNumberFormat="1" applyFont="1" applyFill="1" applyBorder="1" applyAlignment="1">
      <alignment vertical="top"/>
    </xf>
    <xf numFmtId="9" fontId="20" fillId="0" borderId="6" xfId="6" quotePrefix="1" applyNumberFormat="1" applyFont="1" applyFill="1" applyBorder="1" applyAlignment="1">
      <alignment horizontal="center" vertical="top" wrapText="1"/>
    </xf>
    <xf numFmtId="165" fontId="21" fillId="0" borderId="6" xfId="1" applyNumberFormat="1" applyFont="1" applyFill="1" applyBorder="1" applyAlignment="1">
      <alignment vertical="top"/>
    </xf>
    <xf numFmtId="0" fontId="21" fillId="0" borderId="15" xfId="3" applyFont="1" applyFill="1" applyBorder="1" applyAlignment="1">
      <alignment horizontal="center" vertical="top" wrapText="1"/>
    </xf>
    <xf numFmtId="0" fontId="21" fillId="0" borderId="14" xfId="3" applyFont="1" applyFill="1" applyBorder="1" applyAlignment="1">
      <alignment horizontal="left" vertical="top" wrapText="1"/>
    </xf>
    <xf numFmtId="165" fontId="23" fillId="0" borderId="16" xfId="4" applyNumberFormat="1" applyFont="1" applyFill="1" applyBorder="1" applyAlignment="1">
      <alignment vertical="top"/>
    </xf>
    <xf numFmtId="0" fontId="21" fillId="0" borderId="18" xfId="3" applyFont="1" applyBorder="1" applyAlignment="1">
      <alignment vertical="top" wrapText="1"/>
    </xf>
    <xf numFmtId="0" fontId="21" fillId="0" borderId="4" xfId="3" applyFont="1" applyBorder="1" applyAlignment="1">
      <alignment vertical="top" wrapText="1"/>
    </xf>
    <xf numFmtId="0" fontId="20" fillId="0" borderId="12" xfId="3" applyFont="1" applyFill="1" applyBorder="1" applyAlignment="1">
      <alignment vertical="top" wrapText="1"/>
    </xf>
    <xf numFmtId="9" fontId="20" fillId="0" borderId="16" xfId="3" applyNumberFormat="1" applyFont="1" applyFill="1" applyBorder="1" applyAlignment="1">
      <alignment horizontal="center" vertical="top" wrapText="1"/>
    </xf>
    <xf numFmtId="165" fontId="20" fillId="0" borderId="16" xfId="1" applyNumberFormat="1" applyFont="1" applyFill="1" applyBorder="1" applyAlignment="1">
      <alignment vertical="top"/>
    </xf>
    <xf numFmtId="0" fontId="20" fillId="0" borderId="13" xfId="3" applyFont="1" applyFill="1" applyBorder="1" applyAlignment="1">
      <alignment horizontal="left" vertical="top" wrapText="1"/>
    </xf>
    <xf numFmtId="9" fontId="20" fillId="0" borderId="18" xfId="3" applyNumberFormat="1" applyFont="1" applyFill="1" applyBorder="1" applyAlignment="1">
      <alignment horizontal="center" vertical="top" wrapText="1"/>
    </xf>
    <xf numFmtId="165" fontId="20" fillId="0" borderId="18" xfId="1" applyNumberFormat="1" applyFont="1" applyFill="1" applyBorder="1" applyAlignment="1">
      <alignment vertical="top"/>
    </xf>
    <xf numFmtId="9" fontId="20" fillId="0" borderId="6" xfId="3" applyNumberFormat="1" applyFont="1" applyFill="1" applyBorder="1" applyAlignment="1">
      <alignment horizontal="center" vertical="top" wrapText="1"/>
    </xf>
    <xf numFmtId="43" fontId="19" fillId="0" borderId="0" xfId="4" applyFont="1"/>
    <xf numFmtId="0" fontId="24" fillId="0" borderId="0" xfId="3" applyFont="1" applyAlignment="1">
      <alignment horizontal="left"/>
    </xf>
    <xf numFmtId="0" fontId="25" fillId="0" borderId="0" xfId="3" applyFont="1"/>
    <xf numFmtId="41" fontId="18" fillId="0" borderId="0" xfId="2" applyFont="1"/>
    <xf numFmtId="0" fontId="11" fillId="0" borderId="19" xfId="5" applyFont="1" applyFill="1" applyBorder="1" applyAlignment="1">
      <alignment horizontal="center" vertical="top"/>
    </xf>
    <xf numFmtId="0" fontId="10" fillId="0" borderId="8" xfId="5" applyNumberFormat="1" applyFont="1" applyFill="1" applyBorder="1" applyAlignment="1">
      <alignment horizontal="center" vertical="top" wrapText="1"/>
    </xf>
    <xf numFmtId="0" fontId="11" fillId="0" borderId="8" xfId="3" applyFont="1" applyFill="1" applyBorder="1" applyAlignment="1">
      <alignment horizontal="center" vertical="top"/>
    </xf>
    <xf numFmtId="165" fontId="11" fillId="12" borderId="0" xfId="3" applyNumberFormat="1" applyFont="1" applyFill="1" applyAlignment="1">
      <alignment vertical="top"/>
    </xf>
    <xf numFmtId="0" fontId="11" fillId="0" borderId="6" xfId="3" applyNumberFormat="1" applyFont="1" applyFill="1" applyBorder="1" applyAlignment="1">
      <alignment horizontal="center" vertical="top" wrapText="1"/>
    </xf>
    <xf numFmtId="0" fontId="11" fillId="0" borderId="11" xfId="3" applyFont="1" applyFill="1" applyBorder="1" applyAlignment="1">
      <alignment horizontal="left" vertical="top" wrapText="1"/>
    </xf>
    <xf numFmtId="9" fontId="11" fillId="0" borderId="6" xfId="3" applyNumberFormat="1" applyFont="1" applyFill="1" applyBorder="1" applyAlignment="1">
      <alignment horizontal="center" vertical="top" wrapText="1"/>
    </xf>
    <xf numFmtId="0" fontId="13" fillId="0" borderId="6" xfId="4" applyNumberFormat="1" applyFont="1" applyFill="1" applyBorder="1" applyAlignment="1">
      <alignment horizontal="center" vertical="top" wrapText="1"/>
    </xf>
    <xf numFmtId="0" fontId="13" fillId="0" borderId="11" xfId="3" applyFont="1" applyFill="1" applyBorder="1" applyAlignment="1">
      <alignment horizontal="left" vertical="top" wrapText="1"/>
    </xf>
    <xf numFmtId="0" fontId="11" fillId="0" borderId="11" xfId="3" applyFont="1" applyFill="1" applyBorder="1" applyAlignment="1">
      <alignment vertical="top" wrapText="1"/>
    </xf>
    <xf numFmtId="0" fontId="13" fillId="0" borderId="6" xfId="0" applyNumberFormat="1" applyFont="1" applyFill="1" applyBorder="1" applyAlignment="1">
      <alignment horizontal="center" vertical="top" wrapText="1"/>
    </xf>
    <xf numFmtId="165" fontId="13" fillId="0" borderId="6" xfId="4" applyNumberFormat="1" applyFont="1" applyFill="1" applyBorder="1" applyAlignment="1">
      <alignment horizontal="center" vertical="top" wrapText="1"/>
    </xf>
    <xf numFmtId="0" fontId="11" fillId="0" borderId="16" xfId="3" applyNumberFormat="1" applyFont="1" applyFill="1" applyBorder="1" applyAlignment="1">
      <alignment horizontal="center" vertical="top" wrapText="1"/>
    </xf>
    <xf numFmtId="0" fontId="20" fillId="0" borderId="12" xfId="3" quotePrefix="1" applyFont="1" applyFill="1" applyBorder="1" applyAlignment="1">
      <alignment horizontal="left" vertical="top" wrapText="1"/>
    </xf>
    <xf numFmtId="0" fontId="20" fillId="0" borderId="11" xfId="3" quotePrefix="1" applyFont="1" applyFill="1" applyBorder="1" applyAlignment="1">
      <alignment horizontal="left" vertical="top" wrapText="1"/>
    </xf>
    <xf numFmtId="0" fontId="21" fillId="0" borderId="4" xfId="5" applyFont="1" applyFill="1" applyBorder="1" applyAlignment="1">
      <alignment horizontal="left" vertical="top" wrapText="1"/>
    </xf>
    <xf numFmtId="0" fontId="20" fillId="10" borderId="5" xfId="3" applyFont="1" applyFill="1" applyBorder="1" applyAlignment="1">
      <alignment horizontal="left" vertical="top" wrapText="1"/>
    </xf>
    <xf numFmtId="0" fontId="20" fillId="10" borderId="4" xfId="3" applyFont="1" applyFill="1" applyBorder="1" applyAlignment="1">
      <alignment horizontal="left" vertical="top" wrapText="1"/>
    </xf>
    <xf numFmtId="0" fontId="20" fillId="10" borderId="5" xfId="3" quotePrefix="1" applyFont="1" applyFill="1" applyBorder="1" applyAlignment="1">
      <alignment horizontal="left" vertical="top" wrapText="1"/>
    </xf>
    <xf numFmtId="0" fontId="20" fillId="10" borderId="4" xfId="3" quotePrefix="1" applyFont="1" applyFill="1" applyBorder="1" applyAlignment="1">
      <alignment horizontal="left" vertical="top" wrapText="1"/>
    </xf>
    <xf numFmtId="0" fontId="5" fillId="0" borderId="11" xfId="3" quotePrefix="1" applyFont="1" applyFill="1" applyBorder="1" applyAlignment="1">
      <alignment vertical="top" wrapText="1"/>
    </xf>
    <xf numFmtId="0" fontId="5" fillId="0" borderId="11" xfId="3" applyFont="1" applyFill="1" applyBorder="1" applyAlignment="1">
      <alignment vertical="top" wrapText="1"/>
    </xf>
    <xf numFmtId="0" fontId="5" fillId="0" borderId="11" xfId="3" quotePrefix="1" applyFont="1" applyFill="1" applyBorder="1" applyAlignment="1">
      <alignment horizontal="left" vertical="top" wrapText="1"/>
    </xf>
    <xf numFmtId="0" fontId="5" fillId="0" borderId="11" xfId="3" applyFont="1" applyFill="1" applyBorder="1" applyAlignment="1">
      <alignment horizontal="left" vertical="top" wrapText="1"/>
    </xf>
    <xf numFmtId="0" fontId="6" fillId="0" borderId="11" xfId="0" applyFont="1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11" fillId="0" borderId="14" xfId="3" applyFont="1" applyFill="1" applyBorder="1" applyAlignment="1">
      <alignment horizontal="left" vertical="top" wrapText="1"/>
    </xf>
    <xf numFmtId="9" fontId="5" fillId="0" borderId="19" xfId="3" applyNumberFormat="1" applyFont="1" applyFill="1" applyBorder="1" applyAlignment="1">
      <alignment horizontal="center" vertical="top" wrapText="1"/>
    </xf>
    <xf numFmtId="165" fontId="6" fillId="0" borderId="19" xfId="4" applyNumberFormat="1" applyFont="1" applyFill="1" applyBorder="1" applyAlignment="1">
      <alignment vertical="top"/>
    </xf>
    <xf numFmtId="0" fontId="11" fillId="0" borderId="16" xfId="3" applyFont="1" applyBorder="1" applyAlignment="1">
      <alignment vertical="top" wrapText="1"/>
    </xf>
    <xf numFmtId="0" fontId="11" fillId="0" borderId="15" xfId="3" applyFont="1" applyBorder="1" applyAlignment="1">
      <alignment horizontal="center" vertical="top" wrapText="1"/>
    </xf>
    <xf numFmtId="0" fontId="11" fillId="0" borderId="14" xfId="3" applyFont="1" applyBorder="1" applyAlignment="1">
      <alignment vertical="top" wrapText="1"/>
    </xf>
    <xf numFmtId="0" fontId="11" fillId="0" borderId="19" xfId="3" applyFont="1" applyBorder="1" applyAlignment="1">
      <alignment vertical="top" wrapText="1"/>
    </xf>
    <xf numFmtId="0" fontId="11" fillId="0" borderId="9" xfId="3" applyFont="1" applyBorder="1" applyAlignment="1">
      <alignment horizontal="center" vertical="top"/>
    </xf>
    <xf numFmtId="0" fontId="11" fillId="0" borderId="7" xfId="3" applyFont="1" applyBorder="1" applyAlignment="1">
      <alignment vertical="top" wrapText="1"/>
    </xf>
    <xf numFmtId="0" fontId="11" fillId="0" borderId="17" xfId="3" applyFont="1" applyBorder="1" applyAlignment="1">
      <alignment horizontal="center" vertical="top" wrapText="1"/>
    </xf>
    <xf numFmtId="0" fontId="11" fillId="0" borderId="16" xfId="3" applyFont="1" applyBorder="1" applyAlignment="1">
      <alignment horizontal="center" vertical="top" wrapText="1"/>
    </xf>
    <xf numFmtId="0" fontId="11" fillId="0" borderId="19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16" xfId="5" applyFont="1" applyFill="1" applyBorder="1" applyAlignment="1">
      <alignment horizontal="left" vertical="top" wrapText="1"/>
    </xf>
    <xf numFmtId="0" fontId="11" fillId="0" borderId="17" xfId="5" applyNumberFormat="1" applyFont="1" applyFill="1" applyBorder="1" applyAlignment="1">
      <alignment horizontal="center" vertical="top" wrapText="1"/>
    </xf>
    <xf numFmtId="0" fontId="11" fillId="0" borderId="17" xfId="3" applyFont="1" applyFill="1" applyBorder="1" applyAlignment="1">
      <alignment horizontal="center" vertical="top"/>
    </xf>
    <xf numFmtId="0" fontId="11" fillId="0" borderId="19" xfId="3" quotePrefix="1" applyFont="1" applyFill="1" applyBorder="1" applyAlignment="1">
      <alignment horizontal="center" vertical="top"/>
    </xf>
    <xf numFmtId="0" fontId="11" fillId="0" borderId="9" xfId="5" applyNumberFormat="1" applyFont="1" applyFill="1" applyBorder="1" applyAlignment="1">
      <alignment horizontal="center" vertical="top" wrapText="1"/>
    </xf>
    <xf numFmtId="0" fontId="11" fillId="0" borderId="16" xfId="5" applyFont="1" applyFill="1" applyBorder="1" applyAlignment="1">
      <alignment horizontal="center" vertical="top"/>
    </xf>
    <xf numFmtId="0" fontId="11" fillId="0" borderId="15" xfId="3" applyFont="1" applyFill="1" applyBorder="1" applyAlignment="1">
      <alignment horizontal="center" vertical="top"/>
    </xf>
    <xf numFmtId="0" fontId="11" fillId="0" borderId="14" xfId="3" applyFont="1" applyFill="1" applyBorder="1" applyAlignment="1">
      <alignment vertical="top" wrapText="1"/>
    </xf>
    <xf numFmtId="0" fontId="11" fillId="0" borderId="9" xfId="3" applyFont="1" applyFill="1" applyBorder="1" applyAlignment="1">
      <alignment horizontal="center" vertical="top"/>
    </xf>
    <xf numFmtId="0" fontId="20" fillId="13" borderId="30" xfId="3" applyFont="1" applyFill="1" applyBorder="1" applyAlignment="1">
      <alignment horizontal="center" vertical="center"/>
    </xf>
    <xf numFmtId="0" fontId="21" fillId="0" borderId="31" xfId="3" quotePrefix="1" applyFont="1" applyFill="1" applyBorder="1" applyAlignment="1">
      <alignment horizontal="center" vertical="top"/>
    </xf>
    <xf numFmtId="165" fontId="20" fillId="0" borderId="32" xfId="3" quotePrefix="1" applyNumberFormat="1" applyFont="1" applyFill="1" applyBorder="1" applyAlignment="1">
      <alignment horizontal="center" vertical="top"/>
    </xf>
    <xf numFmtId="0" fontId="21" fillId="0" borderId="33" xfId="3" quotePrefix="1" applyFont="1" applyFill="1" applyBorder="1" applyAlignment="1">
      <alignment horizontal="center" vertical="top"/>
    </xf>
    <xf numFmtId="165" fontId="20" fillId="0" borderId="34" xfId="3" quotePrefix="1" applyNumberFormat="1" applyFont="1" applyFill="1" applyBorder="1" applyAlignment="1">
      <alignment horizontal="center" vertical="top"/>
    </xf>
    <xf numFmtId="0" fontId="21" fillId="0" borderId="33" xfId="5" applyFont="1" applyFill="1" applyBorder="1" applyAlignment="1">
      <alignment horizontal="center" vertical="top"/>
    </xf>
    <xf numFmtId="0" fontId="21" fillId="0" borderId="0" xfId="3" applyFont="1" applyFill="1" applyBorder="1" applyAlignment="1">
      <alignment horizontal="center" vertical="top"/>
    </xf>
    <xf numFmtId="165" fontId="20" fillId="0" borderId="35" xfId="3" quotePrefix="1" applyNumberFormat="1" applyFont="1" applyFill="1" applyBorder="1" applyAlignment="1">
      <alignment horizontal="center" vertical="top"/>
    </xf>
    <xf numFmtId="165" fontId="21" fillId="0" borderId="30" xfId="3" applyNumberFormat="1" applyFont="1" applyFill="1" applyBorder="1" applyAlignment="1">
      <alignment horizontal="center" vertical="top"/>
    </xf>
    <xf numFmtId="165" fontId="20" fillId="0" borderId="30" xfId="3" quotePrefix="1" applyNumberFormat="1" applyFont="1" applyFill="1" applyBorder="1" applyAlignment="1">
      <alignment horizontal="center" vertical="top"/>
    </xf>
    <xf numFmtId="165" fontId="20" fillId="0" borderId="34" xfId="6" quotePrefix="1" applyNumberFormat="1" applyFont="1" applyFill="1" applyBorder="1" applyAlignment="1">
      <alignment horizontal="center" vertical="top"/>
    </xf>
    <xf numFmtId="0" fontId="21" fillId="0" borderId="33" xfId="3" applyFont="1" applyFill="1" applyBorder="1" applyAlignment="1">
      <alignment horizontal="center" vertical="top"/>
    </xf>
    <xf numFmtId="165" fontId="22" fillId="0" borderId="30" xfId="4" applyNumberFormat="1" applyFont="1" applyFill="1" applyBorder="1" applyAlignment="1">
      <alignment vertical="top"/>
    </xf>
    <xf numFmtId="0" fontId="21" fillId="0" borderId="33" xfId="3" applyFont="1" applyBorder="1" applyAlignment="1">
      <alignment horizontal="center" vertical="top" wrapText="1"/>
    </xf>
    <xf numFmtId="0" fontId="21" fillId="0" borderId="0" xfId="3" applyFont="1" applyBorder="1" applyAlignment="1">
      <alignment horizontal="center" vertical="top" wrapText="1"/>
    </xf>
    <xf numFmtId="165" fontId="20" fillId="0" borderId="32" xfId="1" applyNumberFormat="1" applyFont="1" applyFill="1" applyBorder="1" applyAlignment="1">
      <alignment vertical="top"/>
    </xf>
    <xf numFmtId="0" fontId="21" fillId="0" borderId="0" xfId="3" applyFont="1" applyBorder="1" applyAlignment="1">
      <alignment horizontal="center" vertical="top"/>
    </xf>
    <xf numFmtId="165" fontId="20" fillId="0" borderId="34" xfId="1" applyNumberFormat="1" applyFont="1" applyFill="1" applyBorder="1" applyAlignment="1">
      <alignment vertical="top"/>
    </xf>
    <xf numFmtId="0" fontId="21" fillId="0" borderId="36" xfId="3" applyFont="1" applyFill="1" applyBorder="1" applyAlignment="1">
      <alignment horizontal="center" vertical="top"/>
    </xf>
    <xf numFmtId="0" fontId="21" fillId="0" borderId="37" xfId="5" applyFont="1" applyFill="1" applyBorder="1" applyAlignment="1">
      <alignment horizontal="left" vertical="top" wrapText="1"/>
    </xf>
    <xf numFmtId="0" fontId="21" fillId="0" borderId="38" xfId="3" applyFont="1" applyFill="1" applyBorder="1" applyAlignment="1">
      <alignment vertical="top"/>
    </xf>
    <xf numFmtId="0" fontId="21" fillId="0" borderId="39" xfId="5" applyFont="1" applyFill="1" applyBorder="1" applyAlignment="1">
      <alignment horizontal="left" vertical="top" wrapText="1"/>
    </xf>
    <xf numFmtId="0" fontId="21" fillId="0" borderId="39" xfId="3" applyFont="1" applyFill="1" applyBorder="1" applyAlignment="1">
      <alignment horizontal="left" vertical="top" wrapText="1"/>
    </xf>
    <xf numFmtId="0" fontId="21" fillId="0" borderId="23" xfId="3" applyFont="1" applyFill="1" applyBorder="1" applyAlignment="1">
      <alignment horizontal="center" vertical="top" wrapText="1"/>
    </xf>
    <xf numFmtId="0" fontId="21" fillId="0" borderId="39" xfId="3" applyFont="1" applyFill="1" applyBorder="1" applyAlignment="1">
      <alignment vertical="top" wrapText="1"/>
    </xf>
    <xf numFmtId="0" fontId="21" fillId="0" borderId="37" xfId="3" applyNumberFormat="1" applyFont="1" applyFill="1" applyBorder="1" applyAlignment="1">
      <alignment horizontal="center" vertical="top" wrapText="1"/>
    </xf>
    <xf numFmtId="165" fontId="23" fillId="0" borderId="37" xfId="4" applyNumberFormat="1" applyFont="1" applyFill="1" applyBorder="1" applyAlignment="1">
      <alignment vertical="top"/>
    </xf>
    <xf numFmtId="165" fontId="21" fillId="0" borderId="37" xfId="1" quotePrefix="1" applyNumberFormat="1" applyFont="1" applyFill="1" applyBorder="1" applyAlignment="1">
      <alignment horizontal="center" vertical="top"/>
    </xf>
    <xf numFmtId="0" fontId="23" fillId="0" borderId="37" xfId="0" applyFont="1" applyBorder="1" applyAlignment="1">
      <alignment horizontal="center" vertical="top" wrapText="1"/>
    </xf>
    <xf numFmtId="9" fontId="21" fillId="0" borderId="37" xfId="58" applyFont="1" applyFill="1" applyBorder="1" applyAlignment="1">
      <alignment horizontal="center" vertical="top" wrapText="1"/>
    </xf>
    <xf numFmtId="0" fontId="21" fillId="0" borderId="4" xfId="5" applyFont="1" applyFill="1" applyBorder="1" applyAlignment="1">
      <alignment horizontal="left" vertical="top" wrapText="1"/>
    </xf>
    <xf numFmtId="0" fontId="21" fillId="0" borderId="18" xfId="5" applyFont="1" applyFill="1" applyBorder="1" applyAlignment="1">
      <alignment horizontal="left" vertical="top" wrapText="1"/>
    </xf>
    <xf numFmtId="41" fontId="26" fillId="0" borderId="0" xfId="2" applyFont="1" applyAlignment="1">
      <alignment vertical="top"/>
    </xf>
    <xf numFmtId="41" fontId="21" fillId="0" borderId="6" xfId="2" applyFont="1" applyFill="1" applyBorder="1" applyAlignment="1">
      <alignment horizontal="center" vertical="top" wrapText="1"/>
    </xf>
    <xf numFmtId="0" fontId="27" fillId="0" borderId="0" xfId="0" applyFont="1" applyAlignment="1">
      <alignment vertical="top"/>
    </xf>
    <xf numFmtId="41" fontId="27" fillId="0" borderId="0" xfId="0" applyNumberFormat="1" applyFont="1" applyAlignment="1">
      <alignment vertical="top"/>
    </xf>
    <xf numFmtId="165" fontId="27" fillId="0" borderId="0" xfId="0" applyNumberFormat="1" applyFont="1" applyAlignment="1">
      <alignment vertical="top"/>
    </xf>
    <xf numFmtId="9" fontId="13" fillId="0" borderId="6" xfId="4" applyNumberFormat="1" applyFont="1" applyFill="1" applyBorder="1" applyAlignment="1">
      <alignment horizontal="center" vertical="top" wrapText="1"/>
    </xf>
    <xf numFmtId="0" fontId="13" fillId="0" borderId="16" xfId="4" applyNumberFormat="1" applyFont="1" applyFill="1" applyBorder="1" applyAlignment="1">
      <alignment horizontal="center" vertical="top" wrapText="1"/>
    </xf>
    <xf numFmtId="41" fontId="26" fillId="0" borderId="0" xfId="2" applyNumberFormat="1" applyFont="1" applyAlignment="1">
      <alignment vertical="top"/>
    </xf>
    <xf numFmtId="0" fontId="13" fillId="0" borderId="6" xfId="0" applyFont="1" applyBorder="1" applyAlignment="1">
      <alignment horizontal="center" vertical="top" wrapText="1"/>
    </xf>
    <xf numFmtId="165" fontId="18" fillId="0" borderId="0" xfId="3" applyNumberFormat="1" applyFont="1"/>
    <xf numFmtId="165" fontId="28" fillId="0" borderId="40" xfId="2" quotePrefix="1" applyNumberFormat="1" applyFont="1" applyFill="1" applyBorder="1" applyAlignment="1">
      <alignment horizontal="center" vertical="top"/>
    </xf>
    <xf numFmtId="165" fontId="8" fillId="0" borderId="0" xfId="3" applyNumberFormat="1" applyFont="1"/>
    <xf numFmtId="41" fontId="18" fillId="0" borderId="0" xfId="3" applyNumberFormat="1" applyFont="1"/>
    <xf numFmtId="0" fontId="15" fillId="0" borderId="0" xfId="3" applyFont="1" applyBorder="1" applyAlignment="1"/>
    <xf numFmtId="0" fontId="21" fillId="0" borderId="4" xfId="5" applyFont="1" applyFill="1" applyBorder="1" applyAlignment="1">
      <alignment horizontal="left" vertical="top" wrapText="1"/>
    </xf>
    <xf numFmtId="0" fontId="21" fillId="0" borderId="18" xfId="5" applyFont="1" applyFill="1" applyBorder="1" applyAlignment="1">
      <alignment horizontal="left" vertical="top" wrapText="1"/>
    </xf>
    <xf numFmtId="0" fontId="11" fillId="0" borderId="18" xfId="5" applyFont="1" applyFill="1" applyBorder="1" applyAlignment="1">
      <alignment horizontal="left" vertical="top" wrapText="1"/>
    </xf>
    <xf numFmtId="0" fontId="10" fillId="0" borderId="5" xfId="5" applyNumberFormat="1" applyFont="1" applyFill="1" applyBorder="1" applyAlignment="1">
      <alignment horizontal="center" vertical="top" wrapText="1"/>
    </xf>
    <xf numFmtId="0" fontId="11" fillId="0" borderId="0" xfId="3" applyFont="1" applyFill="1" applyBorder="1" applyAlignment="1">
      <alignment horizontal="center" vertical="top"/>
    </xf>
    <xf numFmtId="9" fontId="6" fillId="0" borderId="16" xfId="0" applyNumberFormat="1" applyFont="1" applyFill="1" applyBorder="1" applyAlignment="1">
      <alignment horizontal="center" vertical="top" wrapText="1"/>
    </xf>
    <xf numFmtId="9" fontId="5" fillId="0" borderId="16" xfId="6" quotePrefix="1" applyNumberFormat="1" applyFont="1" applyFill="1" applyBorder="1" applyAlignment="1">
      <alignment horizontal="center" vertical="top" wrapText="1"/>
    </xf>
    <xf numFmtId="165" fontId="5" fillId="0" borderId="19" xfId="1" applyNumberFormat="1" applyFont="1" applyFill="1" applyBorder="1" applyAlignment="1">
      <alignment vertical="top"/>
    </xf>
    <xf numFmtId="165" fontId="5" fillId="0" borderId="19" xfId="3" quotePrefix="1" applyNumberFormat="1" applyFont="1" applyFill="1" applyBorder="1" applyAlignment="1">
      <alignment horizontal="center" vertical="top"/>
    </xf>
    <xf numFmtId="165" fontId="5" fillId="0" borderId="16" xfId="3" quotePrefix="1" applyNumberFormat="1" applyFont="1" applyFill="1" applyBorder="1" applyAlignment="1">
      <alignment horizontal="center" vertical="top"/>
    </xf>
    <xf numFmtId="0" fontId="5" fillId="0" borderId="8" xfId="3" applyNumberFormat="1" applyFont="1" applyFill="1" applyBorder="1" applyAlignment="1">
      <alignment horizontal="center" vertical="top" wrapText="1"/>
    </xf>
    <xf numFmtId="0" fontId="5" fillId="0" borderId="19" xfId="3" applyNumberFormat="1" applyFont="1" applyFill="1" applyBorder="1" applyAlignment="1">
      <alignment horizontal="center" vertical="top" wrapText="1"/>
    </xf>
    <xf numFmtId="165" fontId="5" fillId="0" borderId="16" xfId="6" quotePrefix="1" applyNumberFormat="1" applyFont="1" applyFill="1" applyBorder="1" applyAlignment="1">
      <alignment horizontal="center" vertical="top"/>
    </xf>
    <xf numFmtId="0" fontId="23" fillId="0" borderId="16" xfId="4" applyNumberFormat="1" applyFont="1" applyFill="1" applyBorder="1" applyAlignment="1">
      <alignment horizontal="center" vertical="top" wrapText="1"/>
    </xf>
    <xf numFmtId="0" fontId="11" fillId="0" borderId="13" xfId="3" quotePrefix="1" applyFont="1" applyFill="1" applyBorder="1" applyAlignment="1">
      <alignment horizontal="center" vertical="top" wrapText="1"/>
    </xf>
    <xf numFmtId="0" fontId="11" fillId="0" borderId="33" xfId="5" applyFont="1" applyFill="1" applyBorder="1" applyAlignment="1">
      <alignment horizontal="center" vertical="top"/>
    </xf>
    <xf numFmtId="0" fontId="5" fillId="0" borderId="5" xfId="5" applyNumberFormat="1" applyFont="1" applyFill="1" applyBorder="1" applyAlignment="1">
      <alignment horizontal="center" vertical="top" wrapText="1"/>
    </xf>
    <xf numFmtId="0" fontId="11" fillId="0" borderId="4" xfId="5" applyFont="1" applyFill="1" applyBorder="1" applyAlignment="1">
      <alignment horizontal="left" vertical="top" wrapText="1"/>
    </xf>
    <xf numFmtId="0" fontId="11" fillId="0" borderId="15" xfId="3" quotePrefix="1" applyFont="1" applyFill="1" applyBorder="1" applyAlignment="1">
      <alignment horizontal="center" vertical="top" wrapText="1"/>
    </xf>
    <xf numFmtId="165" fontId="11" fillId="0" borderId="16" xfId="4" applyNumberFormat="1" applyFont="1" applyFill="1" applyBorder="1" applyAlignment="1">
      <alignment vertical="top"/>
    </xf>
    <xf numFmtId="165" fontId="11" fillId="0" borderId="30" xfId="3" applyNumberFormat="1" applyFont="1" applyFill="1" applyBorder="1" applyAlignment="1">
      <alignment horizontal="center" vertical="top"/>
    </xf>
    <xf numFmtId="41" fontId="29" fillId="0" borderId="0" xfId="2" applyFont="1" applyAlignment="1">
      <alignment vertical="top"/>
    </xf>
    <xf numFmtId="0" fontId="30" fillId="0" borderId="0" xfId="0" applyFont="1"/>
    <xf numFmtId="0" fontId="31" fillId="0" borderId="0" xfId="0" applyFont="1" applyAlignment="1">
      <alignment vertical="top"/>
    </xf>
    <xf numFmtId="41" fontId="11" fillId="0" borderId="6" xfId="2" applyFont="1" applyFill="1" applyBorder="1" applyAlignment="1">
      <alignment horizontal="center" vertical="top" wrapText="1"/>
    </xf>
    <xf numFmtId="9" fontId="11" fillId="0" borderId="6" xfId="58" applyFont="1" applyFill="1" applyBorder="1" applyAlignment="1">
      <alignment horizontal="center" vertical="top" wrapText="1"/>
    </xf>
    <xf numFmtId="0" fontId="11" fillId="0" borderId="19" xfId="3" applyNumberFormat="1" applyFont="1" applyFill="1" applyBorder="1" applyAlignment="1">
      <alignment horizontal="center" vertical="top" wrapText="1"/>
    </xf>
    <xf numFmtId="165" fontId="13" fillId="0" borderId="6" xfId="4" applyNumberFormat="1" applyFont="1" applyFill="1" applyBorder="1" applyAlignment="1">
      <alignment horizontal="center" vertical="top"/>
    </xf>
    <xf numFmtId="0" fontId="32" fillId="0" borderId="0" xfId="0" applyFont="1" applyAlignment="1">
      <alignment vertical="top"/>
    </xf>
    <xf numFmtId="0" fontId="11" fillId="0" borderId="16" xfId="5" applyFont="1" applyFill="1" applyBorder="1" applyAlignment="1">
      <alignment horizontal="left" vertical="top" wrapText="1"/>
    </xf>
    <xf numFmtId="0" fontId="11" fillId="0" borderId="18" xfId="5" applyFont="1" applyFill="1" applyBorder="1" applyAlignment="1">
      <alignment horizontal="left" vertical="top" wrapText="1"/>
    </xf>
    <xf numFmtId="0" fontId="11" fillId="0" borderId="19" xfId="5" applyFont="1" applyFill="1" applyBorder="1" applyAlignment="1">
      <alignment horizontal="left" vertical="top" wrapText="1"/>
    </xf>
    <xf numFmtId="0" fontId="11" fillId="0" borderId="14" xfId="5" quotePrefix="1" applyFont="1" applyFill="1" applyBorder="1" applyAlignment="1">
      <alignment horizontal="left" vertical="top" wrapText="1"/>
    </xf>
    <xf numFmtId="0" fontId="11" fillId="0" borderId="4" xfId="5" quotePrefix="1" applyFont="1" applyFill="1" applyBorder="1" applyAlignment="1">
      <alignment horizontal="left" vertical="top" wrapText="1"/>
    </xf>
    <xf numFmtId="0" fontId="11" fillId="0" borderId="7" xfId="5" quotePrefix="1" applyFont="1" applyFill="1" applyBorder="1" applyAlignment="1">
      <alignment horizontal="left" vertical="top" wrapText="1"/>
    </xf>
    <xf numFmtId="0" fontId="11" fillId="0" borderId="14" xfId="5" applyFont="1" applyFill="1" applyBorder="1" applyAlignment="1">
      <alignment horizontal="left" vertical="top" wrapText="1"/>
    </xf>
    <xf numFmtId="0" fontId="11" fillId="0" borderId="7" xfId="5" applyFont="1" applyFill="1" applyBorder="1" applyAlignment="1">
      <alignment horizontal="left" vertical="top" wrapText="1"/>
    </xf>
    <xf numFmtId="0" fontId="11" fillId="0" borderId="14" xfId="3" applyFont="1" applyBorder="1" applyAlignment="1">
      <alignment horizontal="left" vertical="top" wrapText="1"/>
    </xf>
    <xf numFmtId="0" fontId="11" fillId="0" borderId="7" xfId="3" applyFont="1" applyBorder="1" applyAlignment="1">
      <alignment horizontal="left" vertical="top" wrapText="1"/>
    </xf>
    <xf numFmtId="0" fontId="7" fillId="0" borderId="0" xfId="3" applyFont="1" applyAlignment="1">
      <alignment horizontal="center"/>
    </xf>
    <xf numFmtId="0" fontId="10" fillId="13" borderId="20" xfId="3" applyFont="1" applyFill="1" applyBorder="1" applyAlignment="1">
      <alignment horizontal="center" vertical="center" wrapText="1"/>
    </xf>
    <xf numFmtId="0" fontId="10" fillId="13" borderId="1" xfId="3" applyFont="1" applyFill="1" applyBorder="1" applyAlignment="1">
      <alignment horizontal="center" vertical="center" wrapText="1"/>
    </xf>
    <xf numFmtId="0" fontId="10" fillId="13" borderId="21" xfId="3" applyFont="1" applyFill="1" applyBorder="1" applyAlignment="1">
      <alignment horizontal="center" vertical="center" wrapText="1"/>
    </xf>
    <xf numFmtId="0" fontId="10" fillId="13" borderId="4" xfId="3" applyFont="1" applyFill="1" applyBorder="1" applyAlignment="1">
      <alignment horizontal="center" vertical="center" wrapText="1"/>
    </xf>
    <xf numFmtId="0" fontId="10" fillId="13" borderId="22" xfId="3" applyFont="1" applyFill="1" applyBorder="1" applyAlignment="1">
      <alignment horizontal="center" vertical="center" wrapText="1"/>
    </xf>
    <xf numFmtId="0" fontId="10" fillId="13" borderId="7" xfId="3" applyFont="1" applyFill="1" applyBorder="1" applyAlignment="1">
      <alignment horizontal="center" vertical="center" wrapText="1"/>
    </xf>
    <xf numFmtId="0" fontId="10" fillId="13" borderId="2" xfId="3" applyFont="1" applyFill="1" applyBorder="1" applyAlignment="1">
      <alignment horizontal="center" vertical="center" wrapText="1"/>
    </xf>
    <xf numFmtId="0" fontId="10" fillId="13" borderId="5" xfId="3" applyFont="1" applyFill="1" applyBorder="1" applyAlignment="1">
      <alignment horizontal="center" vertical="center" wrapText="1"/>
    </xf>
    <xf numFmtId="0" fontId="10" fillId="13" borderId="8" xfId="3" applyFont="1" applyFill="1" applyBorder="1" applyAlignment="1">
      <alignment horizontal="center" vertical="center" wrapText="1"/>
    </xf>
    <xf numFmtId="0" fontId="10" fillId="13" borderId="8" xfId="3" applyFont="1" applyFill="1" applyBorder="1" applyAlignment="1">
      <alignment horizontal="center" vertical="center"/>
    </xf>
    <xf numFmtId="0" fontId="10" fillId="13" borderId="9" xfId="3" applyFont="1" applyFill="1" applyBorder="1" applyAlignment="1">
      <alignment horizontal="center" vertical="center"/>
    </xf>
    <xf numFmtId="0" fontId="10" fillId="13" borderId="7" xfId="3" applyFont="1" applyFill="1" applyBorder="1" applyAlignment="1">
      <alignment horizontal="center" vertical="center"/>
    </xf>
    <xf numFmtId="0" fontId="10" fillId="13" borderId="6" xfId="3" applyFont="1" applyFill="1" applyBorder="1" applyAlignment="1">
      <alignment horizontal="center" vertical="center" wrapText="1"/>
    </xf>
    <xf numFmtId="0" fontId="11" fillId="2" borderId="10" xfId="3" applyFont="1" applyFill="1" applyBorder="1" applyAlignment="1">
      <alignment horizontal="center" vertical="center"/>
    </xf>
    <xf numFmtId="0" fontId="11" fillId="2" borderId="11" xfId="3" applyFont="1" applyFill="1" applyBorder="1" applyAlignment="1">
      <alignment horizontal="center" vertical="center"/>
    </xf>
    <xf numFmtId="0" fontId="11" fillId="2" borderId="12" xfId="3" applyFont="1" applyFill="1" applyBorder="1" applyAlignment="1">
      <alignment horizontal="center" vertical="center"/>
    </xf>
    <xf numFmtId="0" fontId="20" fillId="10" borderId="13" xfId="3" applyFont="1" applyFill="1" applyBorder="1" applyAlignment="1">
      <alignment horizontal="left" vertical="top" wrapText="1"/>
    </xf>
    <xf numFmtId="0" fontId="20" fillId="10" borderId="11" xfId="3" applyFont="1" applyFill="1" applyBorder="1" applyAlignment="1">
      <alignment horizontal="left" vertical="top" wrapText="1"/>
    </xf>
    <xf numFmtId="0" fontId="20" fillId="0" borderId="12" xfId="3" quotePrefix="1" applyFont="1" applyFill="1" applyBorder="1" applyAlignment="1">
      <alignment horizontal="left" vertical="top" wrapText="1"/>
    </xf>
    <xf numFmtId="0" fontId="20" fillId="0" borderId="11" xfId="3" quotePrefix="1" applyFont="1" applyFill="1" applyBorder="1" applyAlignment="1">
      <alignment horizontal="left" vertical="top" wrapText="1"/>
    </xf>
    <xf numFmtId="0" fontId="20" fillId="10" borderId="17" xfId="3" applyFont="1" applyFill="1" applyBorder="1" applyAlignment="1">
      <alignment horizontal="left" vertical="top" wrapText="1"/>
    </xf>
    <xf numFmtId="0" fontId="20" fillId="10" borderId="14" xfId="3" applyFont="1" applyFill="1" applyBorder="1" applyAlignment="1">
      <alignment horizontal="left" vertical="top" wrapText="1"/>
    </xf>
    <xf numFmtId="0" fontId="20" fillId="10" borderId="5" xfId="3" applyFont="1" applyFill="1" applyBorder="1" applyAlignment="1">
      <alignment horizontal="left" vertical="top" wrapText="1"/>
    </xf>
    <xf numFmtId="0" fontId="20" fillId="10" borderId="4" xfId="3" applyFont="1" applyFill="1" applyBorder="1" applyAlignment="1">
      <alignment horizontal="left" vertical="top" wrapText="1"/>
    </xf>
    <xf numFmtId="0" fontId="21" fillId="0" borderId="4" xfId="5" applyFont="1" applyFill="1" applyBorder="1" applyAlignment="1">
      <alignment horizontal="left" vertical="top" wrapText="1"/>
    </xf>
    <xf numFmtId="0" fontId="21" fillId="0" borderId="14" xfId="5" applyFont="1" applyFill="1" applyBorder="1" applyAlignment="1">
      <alignment horizontal="left" vertical="top" wrapText="1"/>
    </xf>
    <xf numFmtId="0" fontId="20" fillId="10" borderId="14" xfId="3" quotePrefix="1" applyFont="1" applyFill="1" applyBorder="1" applyAlignment="1">
      <alignment horizontal="left" vertical="top" wrapText="1"/>
    </xf>
    <xf numFmtId="0" fontId="20" fillId="10" borderId="11" xfId="3" quotePrefix="1" applyFont="1" applyFill="1" applyBorder="1" applyAlignment="1">
      <alignment horizontal="left" vertical="top" wrapText="1"/>
    </xf>
    <xf numFmtId="0" fontId="5" fillId="10" borderId="12" xfId="3" quotePrefix="1" applyFont="1" applyFill="1" applyBorder="1" applyAlignment="1">
      <alignment horizontal="left" vertical="top" wrapText="1"/>
    </xf>
    <xf numFmtId="0" fontId="5" fillId="10" borderId="11" xfId="3" quotePrefix="1" applyFont="1" applyFill="1" applyBorder="1" applyAlignment="1">
      <alignment horizontal="left" vertical="top" wrapText="1"/>
    </xf>
    <xf numFmtId="0" fontId="21" fillId="2" borderId="10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0" fontId="21" fillId="2" borderId="12" xfId="3" applyFont="1" applyFill="1" applyBorder="1" applyAlignment="1">
      <alignment horizontal="center" vertical="center"/>
    </xf>
    <xf numFmtId="0" fontId="21" fillId="2" borderId="13" xfId="3" applyFont="1" applyFill="1" applyBorder="1" applyAlignment="1">
      <alignment horizontal="center" vertical="center"/>
    </xf>
    <xf numFmtId="0" fontId="21" fillId="0" borderId="18" xfId="5" applyFont="1" applyFill="1" applyBorder="1" applyAlignment="1">
      <alignment horizontal="left" vertical="top" wrapText="1"/>
    </xf>
    <xf numFmtId="0" fontId="17" fillId="0" borderId="0" xfId="3" applyFont="1" applyAlignment="1">
      <alignment horizontal="center"/>
    </xf>
    <xf numFmtId="0" fontId="20" fillId="13" borderId="20" xfId="3" applyFont="1" applyFill="1" applyBorder="1" applyAlignment="1">
      <alignment horizontal="center" vertical="center" wrapText="1"/>
    </xf>
    <xf numFmtId="0" fontId="20" fillId="13" borderId="1" xfId="3" applyFont="1" applyFill="1" applyBorder="1" applyAlignment="1">
      <alignment horizontal="center" vertical="center" wrapText="1"/>
    </xf>
    <xf numFmtId="0" fontId="20" fillId="13" borderId="21" xfId="3" applyFont="1" applyFill="1" applyBorder="1" applyAlignment="1">
      <alignment horizontal="center" vertical="center" wrapText="1"/>
    </xf>
    <xf numFmtId="0" fontId="20" fillId="13" borderId="4" xfId="3" applyFont="1" applyFill="1" applyBorder="1" applyAlignment="1">
      <alignment horizontal="center" vertical="center" wrapText="1"/>
    </xf>
    <xf numFmtId="0" fontId="20" fillId="13" borderId="22" xfId="3" applyFont="1" applyFill="1" applyBorder="1" applyAlignment="1">
      <alignment horizontal="center" vertical="center" wrapText="1"/>
    </xf>
    <xf numFmtId="0" fontId="20" fillId="13" borderId="7" xfId="3" applyFont="1" applyFill="1" applyBorder="1" applyAlignment="1">
      <alignment horizontal="center" vertical="center" wrapText="1"/>
    </xf>
    <xf numFmtId="0" fontId="20" fillId="13" borderId="2" xfId="3" applyFont="1" applyFill="1" applyBorder="1" applyAlignment="1">
      <alignment horizontal="center" vertical="center" wrapText="1"/>
    </xf>
    <xf numFmtId="0" fontId="20" fillId="13" borderId="5" xfId="3" applyFont="1" applyFill="1" applyBorder="1" applyAlignment="1">
      <alignment horizontal="center" vertical="center" wrapText="1"/>
    </xf>
    <xf numFmtId="0" fontId="20" fillId="13" borderId="8" xfId="3" applyFont="1" applyFill="1" applyBorder="1" applyAlignment="1">
      <alignment horizontal="center" vertical="center" wrapText="1"/>
    </xf>
    <xf numFmtId="0" fontId="20" fillId="13" borderId="3" xfId="3" applyFont="1" applyFill="1" applyBorder="1" applyAlignment="1">
      <alignment horizontal="center" vertical="center" wrapText="1"/>
    </xf>
    <xf numFmtId="0" fontId="20" fillId="13" borderId="0" xfId="3" applyFont="1" applyFill="1" applyBorder="1" applyAlignment="1">
      <alignment horizontal="center" vertical="center" wrapText="1"/>
    </xf>
    <xf numFmtId="0" fontId="20" fillId="13" borderId="9" xfId="3" applyFont="1" applyFill="1" applyBorder="1" applyAlignment="1">
      <alignment horizontal="center" vertical="center" wrapText="1"/>
    </xf>
    <xf numFmtId="0" fontId="20" fillId="13" borderId="24" xfId="3" applyFont="1" applyFill="1" applyBorder="1" applyAlignment="1">
      <alignment horizontal="center" vertical="center"/>
    </xf>
    <xf numFmtId="0" fontId="20" fillId="13" borderId="25" xfId="3" applyFont="1" applyFill="1" applyBorder="1" applyAlignment="1">
      <alignment horizontal="center" vertical="center"/>
    </xf>
    <xf numFmtId="0" fontId="20" fillId="13" borderId="26" xfId="3" applyFont="1" applyFill="1" applyBorder="1" applyAlignment="1">
      <alignment horizontal="center" vertical="center"/>
    </xf>
    <xf numFmtId="0" fontId="20" fillId="13" borderId="27" xfId="3" applyFont="1" applyFill="1" applyBorder="1" applyAlignment="1">
      <alignment horizontal="center" vertical="center" wrapText="1"/>
    </xf>
    <xf numFmtId="0" fontId="20" fillId="13" borderId="28" xfId="3" applyFont="1" applyFill="1" applyBorder="1" applyAlignment="1">
      <alignment horizontal="center" vertical="center" wrapText="1"/>
    </xf>
    <xf numFmtId="0" fontId="20" fillId="13" borderId="29" xfId="3" applyFont="1" applyFill="1" applyBorder="1" applyAlignment="1">
      <alignment horizontal="center" vertical="center" wrapText="1"/>
    </xf>
    <xf numFmtId="0" fontId="20" fillId="13" borderId="6" xfId="3" applyFont="1" applyFill="1" applyBorder="1" applyAlignment="1">
      <alignment horizontal="center" vertical="center" wrapText="1"/>
    </xf>
    <xf numFmtId="0" fontId="20" fillId="10" borderId="17" xfId="3" quotePrefix="1" applyFont="1" applyFill="1" applyBorder="1" applyAlignment="1">
      <alignment horizontal="left" vertical="top" wrapText="1"/>
    </xf>
    <xf numFmtId="0" fontId="20" fillId="10" borderId="5" xfId="3" quotePrefix="1" applyFont="1" applyFill="1" applyBorder="1" applyAlignment="1">
      <alignment horizontal="left" vertical="top" wrapText="1"/>
    </xf>
    <xf numFmtId="0" fontId="20" fillId="10" borderId="4" xfId="3" quotePrefix="1" applyFont="1" applyFill="1" applyBorder="1" applyAlignment="1">
      <alignment horizontal="left" vertical="top" wrapText="1"/>
    </xf>
  </cellXfs>
  <cellStyles count="59">
    <cellStyle name="20% - Accent2 10" xfId="7"/>
    <cellStyle name="20% - Accent2 11" xfId="8"/>
    <cellStyle name="20% - Accent2 12" xfId="9"/>
    <cellStyle name="20% - Accent2 13" xfId="10"/>
    <cellStyle name="20% - Accent2 2" xfId="11"/>
    <cellStyle name="20% - Accent2 2 2" xfId="12"/>
    <cellStyle name="20% - Accent2 2 2 2" xfId="13"/>
    <cellStyle name="20% - Accent2 3" xfId="14"/>
    <cellStyle name="20% - Accent2 4" xfId="15"/>
    <cellStyle name="20% - Accent2 5" xfId="16"/>
    <cellStyle name="20% - Accent2 6" xfId="17"/>
    <cellStyle name="20% - Accent2 7" xfId="18"/>
    <cellStyle name="20% - Accent2 8" xfId="19"/>
    <cellStyle name="20% - Accent2 9" xfId="20"/>
    <cellStyle name="20% - Accent4 2" xfId="21"/>
    <cellStyle name="60% - Accent2 2" xfId="22"/>
    <cellStyle name="60% - Accent2 3" xfId="23"/>
    <cellStyle name="60% - Accent3 2" xfId="24"/>
    <cellStyle name="Accent2 2" xfId="25"/>
    <cellStyle name="Accent4 2" xfId="26"/>
    <cellStyle name="Accent6 2" xfId="27"/>
    <cellStyle name="Comma" xfId="1" builtinId="3"/>
    <cellStyle name="Comma [0]" xfId="2" builtinId="6"/>
    <cellStyle name="Comma [0] 2" xfId="28"/>
    <cellStyle name="Comma [0] 2 2" xfId="29"/>
    <cellStyle name="Comma [0] 3" xfId="30"/>
    <cellStyle name="Comma [0] 4" xfId="31"/>
    <cellStyle name="Comma 2" xfId="4"/>
    <cellStyle name="Comma 2 2" xfId="32"/>
    <cellStyle name="Comma 2 3" xfId="33"/>
    <cellStyle name="Comma 3" xfId="34"/>
    <cellStyle name="Comma 3 2" xfId="35"/>
    <cellStyle name="Comma 3 3" xfId="36"/>
    <cellStyle name="Comma 3 4" xfId="37"/>
    <cellStyle name="Comma 4" xfId="38"/>
    <cellStyle name="Comma 5" xfId="39"/>
    <cellStyle name="Comma 6" xfId="40"/>
    <cellStyle name="Normal" xfId="0" builtinId="0"/>
    <cellStyle name="Normal 10" xfId="3"/>
    <cellStyle name="Normal 10 2" xfId="41"/>
    <cellStyle name="Normal 11" xfId="42"/>
    <cellStyle name="Normal 12" xfId="43"/>
    <cellStyle name="Normal 13" xfId="44"/>
    <cellStyle name="Normal 13 2" xfId="45"/>
    <cellStyle name="Normal 2" xfId="5"/>
    <cellStyle name="Normal 2 2" xfId="46"/>
    <cellStyle name="Normal 2 3" xfId="47"/>
    <cellStyle name="Normal 3" xfId="48"/>
    <cellStyle name="Normal 4" xfId="49"/>
    <cellStyle name="Normal 5" xfId="50"/>
    <cellStyle name="Normal 6" xfId="51"/>
    <cellStyle name="Normal 7" xfId="52"/>
    <cellStyle name="Normal 7 2" xfId="53"/>
    <cellStyle name="Normal 8" xfId="54"/>
    <cellStyle name="Normal 8 2" xfId="55"/>
    <cellStyle name="Normal 9" xfId="56"/>
    <cellStyle name="Normal 9 2" xfId="57"/>
    <cellStyle name="Percent" xfId="58" builtinId="5"/>
    <cellStyle name="Percent 2" xfId="6"/>
  </cellStyles>
  <dxfs count="0"/>
  <tableStyles count="0" defaultTableStyle="TableStyleMedium2" defaultPivotStyle="PivotStyleLight16"/>
  <colors>
    <mruColors>
      <color rgb="FF66FF99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view="pageBreakPreview" topLeftCell="A13" zoomScale="60" zoomScaleNormal="80" workbookViewId="0">
      <selection activeCell="N23" sqref="N23:N31"/>
    </sheetView>
  </sheetViews>
  <sheetFormatPr defaultRowHeight="15.6" x14ac:dyDescent="0.3"/>
  <cols>
    <col min="1" max="1" width="4.44140625" style="2" customWidth="1"/>
    <col min="2" max="2" width="30.109375" style="2" customWidth="1"/>
    <col min="3" max="3" width="4.88671875" style="3" customWidth="1"/>
    <col min="4" max="4" width="31.44140625" style="2" customWidth="1"/>
    <col min="5" max="5" width="5.109375" style="3" customWidth="1"/>
    <col min="6" max="6" width="34.6640625" style="2" customWidth="1"/>
    <col min="7" max="7" width="15.5546875" style="1" customWidth="1"/>
    <col min="8" max="8" width="20.5546875" style="25" bestFit="1" customWidth="1"/>
    <col min="9" max="9" width="15.5546875" style="1" customWidth="1"/>
    <col min="10" max="10" width="21" style="1" customWidth="1"/>
    <col min="11" max="11" width="15.5546875" style="1" customWidth="1"/>
    <col min="12" max="12" width="20.5546875" style="1" customWidth="1"/>
    <col min="13" max="13" width="15.5546875" style="1" customWidth="1"/>
    <col min="14" max="14" width="20.44140625" style="1" customWidth="1"/>
    <col min="15" max="15" width="15.5546875" style="1" customWidth="1"/>
    <col min="16" max="16" width="20.33203125" style="1" customWidth="1"/>
    <col min="17" max="17" width="26.44140625" style="1" customWidth="1"/>
    <col min="18" max="18" width="9.33203125" style="1" bestFit="1" customWidth="1"/>
    <col min="19" max="19" width="40" style="1" customWidth="1"/>
    <col min="20" max="246" width="8.6640625" style="1"/>
    <col min="247" max="247" width="27" style="1" customWidth="1"/>
    <col min="248" max="248" width="23.88671875" style="1" customWidth="1"/>
    <col min="249" max="249" width="30.5546875" style="1" customWidth="1"/>
    <col min="250" max="250" width="2.5546875" style="1" customWidth="1"/>
    <col min="251" max="252" width="3" style="1" bestFit="1" customWidth="1"/>
    <col min="253" max="253" width="2.5546875" style="1" customWidth="1"/>
    <col min="254" max="254" width="3" style="1" customWidth="1"/>
    <col min="255" max="255" width="2.88671875" style="1" customWidth="1"/>
    <col min="256" max="256" width="49.88671875" style="1" customWidth="1"/>
    <col min="257" max="257" width="26.33203125" style="1" customWidth="1"/>
    <col min="258" max="258" width="15.5546875" style="1" customWidth="1"/>
    <col min="259" max="259" width="8.33203125" style="1" customWidth="1"/>
    <col min="260" max="260" width="17.109375" style="1" customWidth="1"/>
    <col min="261" max="261" width="8.44140625" style="1" customWidth="1"/>
    <col min="262" max="262" width="17.109375" style="1" customWidth="1"/>
    <col min="263" max="263" width="8.5546875" style="1" customWidth="1"/>
    <col min="264" max="264" width="8.6640625" style="1"/>
    <col min="265" max="265" width="8" style="1" customWidth="1"/>
    <col min="266" max="266" width="8.6640625" style="1"/>
    <col min="267" max="267" width="8" style="1" customWidth="1"/>
    <col min="268" max="268" width="8.6640625" style="1"/>
    <col min="269" max="269" width="8.109375" style="1" customWidth="1"/>
    <col min="270" max="270" width="8.6640625" style="1"/>
    <col min="271" max="271" width="12.44140625" style="1" customWidth="1"/>
    <col min="272" max="272" width="6.6640625" style="1" customWidth="1"/>
    <col min="273" max="502" width="8.6640625" style="1"/>
    <col min="503" max="503" width="27" style="1" customWidth="1"/>
    <col min="504" max="504" width="23.88671875" style="1" customWidth="1"/>
    <col min="505" max="505" width="30.5546875" style="1" customWidth="1"/>
    <col min="506" max="506" width="2.5546875" style="1" customWidth="1"/>
    <col min="507" max="508" width="3" style="1" bestFit="1" customWidth="1"/>
    <col min="509" max="509" width="2.5546875" style="1" customWidth="1"/>
    <col min="510" max="510" width="3" style="1" customWidth="1"/>
    <col min="511" max="511" width="2.88671875" style="1" customWidth="1"/>
    <col min="512" max="512" width="49.88671875" style="1" customWidth="1"/>
    <col min="513" max="513" width="26.33203125" style="1" customWidth="1"/>
    <col min="514" max="514" width="15.5546875" style="1" customWidth="1"/>
    <col min="515" max="515" width="8.33203125" style="1" customWidth="1"/>
    <col min="516" max="516" width="17.109375" style="1" customWidth="1"/>
    <col min="517" max="517" width="8.44140625" style="1" customWidth="1"/>
    <col min="518" max="518" width="17.109375" style="1" customWidth="1"/>
    <col min="519" max="519" width="8.5546875" style="1" customWidth="1"/>
    <col min="520" max="520" width="8.6640625" style="1"/>
    <col min="521" max="521" width="8" style="1" customWidth="1"/>
    <col min="522" max="522" width="8.6640625" style="1"/>
    <col min="523" max="523" width="8" style="1" customWidth="1"/>
    <col min="524" max="524" width="8.6640625" style="1"/>
    <col min="525" max="525" width="8.109375" style="1" customWidth="1"/>
    <col min="526" max="526" width="8.6640625" style="1"/>
    <col min="527" max="527" width="12.44140625" style="1" customWidth="1"/>
    <col min="528" max="528" width="6.6640625" style="1" customWidth="1"/>
    <col min="529" max="758" width="8.6640625" style="1"/>
    <col min="759" max="759" width="27" style="1" customWidth="1"/>
    <col min="760" max="760" width="23.88671875" style="1" customWidth="1"/>
    <col min="761" max="761" width="30.5546875" style="1" customWidth="1"/>
    <col min="762" max="762" width="2.5546875" style="1" customWidth="1"/>
    <col min="763" max="764" width="3" style="1" bestFit="1" customWidth="1"/>
    <col min="765" max="765" width="2.5546875" style="1" customWidth="1"/>
    <col min="766" max="766" width="3" style="1" customWidth="1"/>
    <col min="767" max="767" width="2.88671875" style="1" customWidth="1"/>
    <col min="768" max="768" width="49.88671875" style="1" customWidth="1"/>
    <col min="769" max="769" width="26.33203125" style="1" customWidth="1"/>
    <col min="770" max="770" width="15.5546875" style="1" customWidth="1"/>
    <col min="771" max="771" width="8.33203125" style="1" customWidth="1"/>
    <col min="772" max="772" width="17.109375" style="1" customWidth="1"/>
    <col min="773" max="773" width="8.44140625" style="1" customWidth="1"/>
    <col min="774" max="774" width="17.109375" style="1" customWidth="1"/>
    <col min="775" max="775" width="8.5546875" style="1" customWidth="1"/>
    <col min="776" max="776" width="8.6640625" style="1"/>
    <col min="777" max="777" width="8" style="1" customWidth="1"/>
    <col min="778" max="778" width="8.6640625" style="1"/>
    <col min="779" max="779" width="8" style="1" customWidth="1"/>
    <col min="780" max="780" width="8.6640625" style="1"/>
    <col min="781" max="781" width="8.109375" style="1" customWidth="1"/>
    <col min="782" max="782" width="8.6640625" style="1"/>
    <col min="783" max="783" width="12.44140625" style="1" customWidth="1"/>
    <col min="784" max="784" width="6.6640625" style="1" customWidth="1"/>
    <col min="785" max="1014" width="8.6640625" style="1"/>
    <col min="1015" max="1015" width="27" style="1" customWidth="1"/>
    <col min="1016" max="1016" width="23.88671875" style="1" customWidth="1"/>
    <col min="1017" max="1017" width="30.5546875" style="1" customWidth="1"/>
    <col min="1018" max="1018" width="2.5546875" style="1" customWidth="1"/>
    <col min="1019" max="1020" width="3" style="1" bestFit="1" customWidth="1"/>
    <col min="1021" max="1021" width="2.5546875" style="1" customWidth="1"/>
    <col min="1022" max="1022" width="3" style="1" customWidth="1"/>
    <col min="1023" max="1023" width="2.88671875" style="1" customWidth="1"/>
    <col min="1024" max="1024" width="49.88671875" style="1" customWidth="1"/>
    <col min="1025" max="1025" width="26.33203125" style="1" customWidth="1"/>
    <col min="1026" max="1026" width="15.5546875" style="1" customWidth="1"/>
    <col min="1027" max="1027" width="8.33203125" style="1" customWidth="1"/>
    <col min="1028" max="1028" width="17.109375" style="1" customWidth="1"/>
    <col min="1029" max="1029" width="8.44140625" style="1" customWidth="1"/>
    <col min="1030" max="1030" width="17.109375" style="1" customWidth="1"/>
    <col min="1031" max="1031" width="8.5546875" style="1" customWidth="1"/>
    <col min="1032" max="1032" width="8.6640625" style="1"/>
    <col min="1033" max="1033" width="8" style="1" customWidth="1"/>
    <col min="1034" max="1034" width="8.6640625" style="1"/>
    <col min="1035" max="1035" width="8" style="1" customWidth="1"/>
    <col min="1036" max="1036" width="8.6640625" style="1"/>
    <col min="1037" max="1037" width="8.109375" style="1" customWidth="1"/>
    <col min="1038" max="1038" width="8.6640625" style="1"/>
    <col min="1039" max="1039" width="12.44140625" style="1" customWidth="1"/>
    <col min="1040" max="1040" width="6.6640625" style="1" customWidth="1"/>
    <col min="1041" max="1270" width="8.6640625" style="1"/>
    <col min="1271" max="1271" width="27" style="1" customWidth="1"/>
    <col min="1272" max="1272" width="23.88671875" style="1" customWidth="1"/>
    <col min="1273" max="1273" width="30.5546875" style="1" customWidth="1"/>
    <col min="1274" max="1274" width="2.5546875" style="1" customWidth="1"/>
    <col min="1275" max="1276" width="3" style="1" bestFit="1" customWidth="1"/>
    <col min="1277" max="1277" width="2.5546875" style="1" customWidth="1"/>
    <col min="1278" max="1278" width="3" style="1" customWidth="1"/>
    <col min="1279" max="1279" width="2.88671875" style="1" customWidth="1"/>
    <col min="1280" max="1280" width="49.88671875" style="1" customWidth="1"/>
    <col min="1281" max="1281" width="26.33203125" style="1" customWidth="1"/>
    <col min="1282" max="1282" width="15.5546875" style="1" customWidth="1"/>
    <col min="1283" max="1283" width="8.33203125" style="1" customWidth="1"/>
    <col min="1284" max="1284" width="17.109375" style="1" customWidth="1"/>
    <col min="1285" max="1285" width="8.44140625" style="1" customWidth="1"/>
    <col min="1286" max="1286" width="17.109375" style="1" customWidth="1"/>
    <col min="1287" max="1287" width="8.5546875" style="1" customWidth="1"/>
    <col min="1288" max="1288" width="8.6640625" style="1"/>
    <col min="1289" max="1289" width="8" style="1" customWidth="1"/>
    <col min="1290" max="1290" width="8.6640625" style="1"/>
    <col min="1291" max="1291" width="8" style="1" customWidth="1"/>
    <col min="1292" max="1292" width="8.6640625" style="1"/>
    <col min="1293" max="1293" width="8.109375" style="1" customWidth="1"/>
    <col min="1294" max="1294" width="8.6640625" style="1"/>
    <col min="1295" max="1295" width="12.44140625" style="1" customWidth="1"/>
    <col min="1296" max="1296" width="6.6640625" style="1" customWidth="1"/>
    <col min="1297" max="1526" width="8.6640625" style="1"/>
    <col min="1527" max="1527" width="27" style="1" customWidth="1"/>
    <col min="1528" max="1528" width="23.88671875" style="1" customWidth="1"/>
    <col min="1529" max="1529" width="30.5546875" style="1" customWidth="1"/>
    <col min="1530" max="1530" width="2.5546875" style="1" customWidth="1"/>
    <col min="1531" max="1532" width="3" style="1" bestFit="1" customWidth="1"/>
    <col min="1533" max="1533" width="2.5546875" style="1" customWidth="1"/>
    <col min="1534" max="1534" width="3" style="1" customWidth="1"/>
    <col min="1535" max="1535" width="2.88671875" style="1" customWidth="1"/>
    <col min="1536" max="1536" width="49.88671875" style="1" customWidth="1"/>
    <col min="1537" max="1537" width="26.33203125" style="1" customWidth="1"/>
    <col min="1538" max="1538" width="15.5546875" style="1" customWidth="1"/>
    <col min="1539" max="1539" width="8.33203125" style="1" customWidth="1"/>
    <col min="1540" max="1540" width="17.109375" style="1" customWidth="1"/>
    <col min="1541" max="1541" width="8.44140625" style="1" customWidth="1"/>
    <col min="1542" max="1542" width="17.109375" style="1" customWidth="1"/>
    <col min="1543" max="1543" width="8.5546875" style="1" customWidth="1"/>
    <col min="1544" max="1544" width="8.6640625" style="1"/>
    <col min="1545" max="1545" width="8" style="1" customWidth="1"/>
    <col min="1546" max="1546" width="8.6640625" style="1"/>
    <col min="1547" max="1547" width="8" style="1" customWidth="1"/>
    <col min="1548" max="1548" width="8.6640625" style="1"/>
    <col min="1549" max="1549" width="8.109375" style="1" customWidth="1"/>
    <col min="1550" max="1550" width="8.6640625" style="1"/>
    <col min="1551" max="1551" width="12.44140625" style="1" customWidth="1"/>
    <col min="1552" max="1552" width="6.6640625" style="1" customWidth="1"/>
    <col min="1553" max="1782" width="8.6640625" style="1"/>
    <col min="1783" max="1783" width="27" style="1" customWidth="1"/>
    <col min="1784" max="1784" width="23.88671875" style="1" customWidth="1"/>
    <col min="1785" max="1785" width="30.5546875" style="1" customWidth="1"/>
    <col min="1786" max="1786" width="2.5546875" style="1" customWidth="1"/>
    <col min="1787" max="1788" width="3" style="1" bestFit="1" customWidth="1"/>
    <col min="1789" max="1789" width="2.5546875" style="1" customWidth="1"/>
    <col min="1790" max="1790" width="3" style="1" customWidth="1"/>
    <col min="1791" max="1791" width="2.88671875" style="1" customWidth="1"/>
    <col min="1792" max="1792" width="49.88671875" style="1" customWidth="1"/>
    <col min="1793" max="1793" width="26.33203125" style="1" customWidth="1"/>
    <col min="1794" max="1794" width="15.5546875" style="1" customWidth="1"/>
    <col min="1795" max="1795" width="8.33203125" style="1" customWidth="1"/>
    <col min="1796" max="1796" width="17.109375" style="1" customWidth="1"/>
    <col min="1797" max="1797" width="8.44140625" style="1" customWidth="1"/>
    <col min="1798" max="1798" width="17.109375" style="1" customWidth="1"/>
    <col min="1799" max="1799" width="8.5546875" style="1" customWidth="1"/>
    <col min="1800" max="1800" width="8.6640625" style="1"/>
    <col min="1801" max="1801" width="8" style="1" customWidth="1"/>
    <col min="1802" max="1802" width="8.6640625" style="1"/>
    <col min="1803" max="1803" width="8" style="1" customWidth="1"/>
    <col min="1804" max="1804" width="8.6640625" style="1"/>
    <col min="1805" max="1805" width="8.109375" style="1" customWidth="1"/>
    <col min="1806" max="1806" width="8.6640625" style="1"/>
    <col min="1807" max="1807" width="12.44140625" style="1" customWidth="1"/>
    <col min="1808" max="1808" width="6.6640625" style="1" customWidth="1"/>
    <col min="1809" max="2038" width="8.6640625" style="1"/>
    <col min="2039" max="2039" width="27" style="1" customWidth="1"/>
    <col min="2040" max="2040" width="23.88671875" style="1" customWidth="1"/>
    <col min="2041" max="2041" width="30.5546875" style="1" customWidth="1"/>
    <col min="2042" max="2042" width="2.5546875" style="1" customWidth="1"/>
    <col min="2043" max="2044" width="3" style="1" bestFit="1" customWidth="1"/>
    <col min="2045" max="2045" width="2.5546875" style="1" customWidth="1"/>
    <col min="2046" max="2046" width="3" style="1" customWidth="1"/>
    <col min="2047" max="2047" width="2.88671875" style="1" customWidth="1"/>
    <col min="2048" max="2048" width="49.88671875" style="1" customWidth="1"/>
    <col min="2049" max="2049" width="26.33203125" style="1" customWidth="1"/>
    <col min="2050" max="2050" width="15.5546875" style="1" customWidth="1"/>
    <col min="2051" max="2051" width="8.33203125" style="1" customWidth="1"/>
    <col min="2052" max="2052" width="17.109375" style="1" customWidth="1"/>
    <col min="2053" max="2053" width="8.44140625" style="1" customWidth="1"/>
    <col min="2054" max="2054" width="17.109375" style="1" customWidth="1"/>
    <col min="2055" max="2055" width="8.5546875" style="1" customWidth="1"/>
    <col min="2056" max="2056" width="8.6640625" style="1"/>
    <col min="2057" max="2057" width="8" style="1" customWidth="1"/>
    <col min="2058" max="2058" width="8.6640625" style="1"/>
    <col min="2059" max="2059" width="8" style="1" customWidth="1"/>
    <col min="2060" max="2060" width="8.6640625" style="1"/>
    <col min="2061" max="2061" width="8.109375" style="1" customWidth="1"/>
    <col min="2062" max="2062" width="8.6640625" style="1"/>
    <col min="2063" max="2063" width="12.44140625" style="1" customWidth="1"/>
    <col min="2064" max="2064" width="6.6640625" style="1" customWidth="1"/>
    <col min="2065" max="2294" width="8.6640625" style="1"/>
    <col min="2295" max="2295" width="27" style="1" customWidth="1"/>
    <col min="2296" max="2296" width="23.88671875" style="1" customWidth="1"/>
    <col min="2297" max="2297" width="30.5546875" style="1" customWidth="1"/>
    <col min="2298" max="2298" width="2.5546875" style="1" customWidth="1"/>
    <col min="2299" max="2300" width="3" style="1" bestFit="1" customWidth="1"/>
    <col min="2301" max="2301" width="2.5546875" style="1" customWidth="1"/>
    <col min="2302" max="2302" width="3" style="1" customWidth="1"/>
    <col min="2303" max="2303" width="2.88671875" style="1" customWidth="1"/>
    <col min="2304" max="2304" width="49.88671875" style="1" customWidth="1"/>
    <col min="2305" max="2305" width="26.33203125" style="1" customWidth="1"/>
    <col min="2306" max="2306" width="15.5546875" style="1" customWidth="1"/>
    <col min="2307" max="2307" width="8.33203125" style="1" customWidth="1"/>
    <col min="2308" max="2308" width="17.109375" style="1" customWidth="1"/>
    <col min="2309" max="2309" width="8.44140625" style="1" customWidth="1"/>
    <col min="2310" max="2310" width="17.109375" style="1" customWidth="1"/>
    <col min="2311" max="2311" width="8.5546875" style="1" customWidth="1"/>
    <col min="2312" max="2312" width="8.6640625" style="1"/>
    <col min="2313" max="2313" width="8" style="1" customWidth="1"/>
    <col min="2314" max="2314" width="8.6640625" style="1"/>
    <col min="2315" max="2315" width="8" style="1" customWidth="1"/>
    <col min="2316" max="2316" width="8.6640625" style="1"/>
    <col min="2317" max="2317" width="8.109375" style="1" customWidth="1"/>
    <col min="2318" max="2318" width="8.6640625" style="1"/>
    <col min="2319" max="2319" width="12.44140625" style="1" customWidth="1"/>
    <col min="2320" max="2320" width="6.6640625" style="1" customWidth="1"/>
    <col min="2321" max="2550" width="8.6640625" style="1"/>
    <col min="2551" max="2551" width="27" style="1" customWidth="1"/>
    <col min="2552" max="2552" width="23.88671875" style="1" customWidth="1"/>
    <col min="2553" max="2553" width="30.5546875" style="1" customWidth="1"/>
    <col min="2554" max="2554" width="2.5546875" style="1" customWidth="1"/>
    <col min="2555" max="2556" width="3" style="1" bestFit="1" customWidth="1"/>
    <col min="2557" max="2557" width="2.5546875" style="1" customWidth="1"/>
    <col min="2558" max="2558" width="3" style="1" customWidth="1"/>
    <col min="2559" max="2559" width="2.88671875" style="1" customWidth="1"/>
    <col min="2560" max="2560" width="49.88671875" style="1" customWidth="1"/>
    <col min="2561" max="2561" width="26.33203125" style="1" customWidth="1"/>
    <col min="2562" max="2562" width="15.5546875" style="1" customWidth="1"/>
    <col min="2563" max="2563" width="8.33203125" style="1" customWidth="1"/>
    <col min="2564" max="2564" width="17.109375" style="1" customWidth="1"/>
    <col min="2565" max="2565" width="8.44140625" style="1" customWidth="1"/>
    <col min="2566" max="2566" width="17.109375" style="1" customWidth="1"/>
    <col min="2567" max="2567" width="8.5546875" style="1" customWidth="1"/>
    <col min="2568" max="2568" width="8.6640625" style="1"/>
    <col min="2569" max="2569" width="8" style="1" customWidth="1"/>
    <col min="2570" max="2570" width="8.6640625" style="1"/>
    <col min="2571" max="2571" width="8" style="1" customWidth="1"/>
    <col min="2572" max="2572" width="8.6640625" style="1"/>
    <col min="2573" max="2573" width="8.109375" style="1" customWidth="1"/>
    <col min="2574" max="2574" width="8.6640625" style="1"/>
    <col min="2575" max="2575" width="12.44140625" style="1" customWidth="1"/>
    <col min="2576" max="2576" width="6.6640625" style="1" customWidth="1"/>
    <col min="2577" max="2806" width="8.6640625" style="1"/>
    <col min="2807" max="2807" width="27" style="1" customWidth="1"/>
    <col min="2808" max="2808" width="23.88671875" style="1" customWidth="1"/>
    <col min="2809" max="2809" width="30.5546875" style="1" customWidth="1"/>
    <col min="2810" max="2810" width="2.5546875" style="1" customWidth="1"/>
    <col min="2811" max="2812" width="3" style="1" bestFit="1" customWidth="1"/>
    <col min="2813" max="2813" width="2.5546875" style="1" customWidth="1"/>
    <col min="2814" max="2814" width="3" style="1" customWidth="1"/>
    <col min="2815" max="2815" width="2.88671875" style="1" customWidth="1"/>
    <col min="2816" max="2816" width="49.88671875" style="1" customWidth="1"/>
    <col min="2817" max="2817" width="26.33203125" style="1" customWidth="1"/>
    <col min="2818" max="2818" width="15.5546875" style="1" customWidth="1"/>
    <col min="2819" max="2819" width="8.33203125" style="1" customWidth="1"/>
    <col min="2820" max="2820" width="17.109375" style="1" customWidth="1"/>
    <col min="2821" max="2821" width="8.44140625" style="1" customWidth="1"/>
    <col min="2822" max="2822" width="17.109375" style="1" customWidth="1"/>
    <col min="2823" max="2823" width="8.5546875" style="1" customWidth="1"/>
    <col min="2824" max="2824" width="8.6640625" style="1"/>
    <col min="2825" max="2825" width="8" style="1" customWidth="1"/>
    <col min="2826" max="2826" width="8.6640625" style="1"/>
    <col min="2827" max="2827" width="8" style="1" customWidth="1"/>
    <col min="2828" max="2828" width="8.6640625" style="1"/>
    <col min="2829" max="2829" width="8.109375" style="1" customWidth="1"/>
    <col min="2830" max="2830" width="8.6640625" style="1"/>
    <col min="2831" max="2831" width="12.44140625" style="1" customWidth="1"/>
    <col min="2832" max="2832" width="6.6640625" style="1" customWidth="1"/>
    <col min="2833" max="3062" width="8.6640625" style="1"/>
    <col min="3063" max="3063" width="27" style="1" customWidth="1"/>
    <col min="3064" max="3064" width="23.88671875" style="1" customWidth="1"/>
    <col min="3065" max="3065" width="30.5546875" style="1" customWidth="1"/>
    <col min="3066" max="3066" width="2.5546875" style="1" customWidth="1"/>
    <col min="3067" max="3068" width="3" style="1" bestFit="1" customWidth="1"/>
    <col min="3069" max="3069" width="2.5546875" style="1" customWidth="1"/>
    <col min="3070" max="3070" width="3" style="1" customWidth="1"/>
    <col min="3071" max="3071" width="2.88671875" style="1" customWidth="1"/>
    <col min="3072" max="3072" width="49.88671875" style="1" customWidth="1"/>
    <col min="3073" max="3073" width="26.33203125" style="1" customWidth="1"/>
    <col min="3074" max="3074" width="15.5546875" style="1" customWidth="1"/>
    <col min="3075" max="3075" width="8.33203125" style="1" customWidth="1"/>
    <col min="3076" max="3076" width="17.109375" style="1" customWidth="1"/>
    <col min="3077" max="3077" width="8.44140625" style="1" customWidth="1"/>
    <col min="3078" max="3078" width="17.109375" style="1" customWidth="1"/>
    <col min="3079" max="3079" width="8.5546875" style="1" customWidth="1"/>
    <col min="3080" max="3080" width="8.6640625" style="1"/>
    <col min="3081" max="3081" width="8" style="1" customWidth="1"/>
    <col min="3082" max="3082" width="8.6640625" style="1"/>
    <col min="3083" max="3083" width="8" style="1" customWidth="1"/>
    <col min="3084" max="3084" width="8.6640625" style="1"/>
    <col min="3085" max="3085" width="8.109375" style="1" customWidth="1"/>
    <col min="3086" max="3086" width="8.6640625" style="1"/>
    <col min="3087" max="3087" width="12.44140625" style="1" customWidth="1"/>
    <col min="3088" max="3088" width="6.6640625" style="1" customWidth="1"/>
    <col min="3089" max="3318" width="8.6640625" style="1"/>
    <col min="3319" max="3319" width="27" style="1" customWidth="1"/>
    <col min="3320" max="3320" width="23.88671875" style="1" customWidth="1"/>
    <col min="3321" max="3321" width="30.5546875" style="1" customWidth="1"/>
    <col min="3322" max="3322" width="2.5546875" style="1" customWidth="1"/>
    <col min="3323" max="3324" width="3" style="1" bestFit="1" customWidth="1"/>
    <col min="3325" max="3325" width="2.5546875" style="1" customWidth="1"/>
    <col min="3326" max="3326" width="3" style="1" customWidth="1"/>
    <col min="3327" max="3327" width="2.88671875" style="1" customWidth="1"/>
    <col min="3328" max="3328" width="49.88671875" style="1" customWidth="1"/>
    <col min="3329" max="3329" width="26.33203125" style="1" customWidth="1"/>
    <col min="3330" max="3330" width="15.5546875" style="1" customWidth="1"/>
    <col min="3331" max="3331" width="8.33203125" style="1" customWidth="1"/>
    <col min="3332" max="3332" width="17.109375" style="1" customWidth="1"/>
    <col min="3333" max="3333" width="8.44140625" style="1" customWidth="1"/>
    <col min="3334" max="3334" width="17.109375" style="1" customWidth="1"/>
    <col min="3335" max="3335" width="8.5546875" style="1" customWidth="1"/>
    <col min="3336" max="3336" width="8.6640625" style="1"/>
    <col min="3337" max="3337" width="8" style="1" customWidth="1"/>
    <col min="3338" max="3338" width="8.6640625" style="1"/>
    <col min="3339" max="3339" width="8" style="1" customWidth="1"/>
    <col min="3340" max="3340" width="8.6640625" style="1"/>
    <col min="3341" max="3341" width="8.109375" style="1" customWidth="1"/>
    <col min="3342" max="3342" width="8.6640625" style="1"/>
    <col min="3343" max="3343" width="12.44140625" style="1" customWidth="1"/>
    <col min="3344" max="3344" width="6.6640625" style="1" customWidth="1"/>
    <col min="3345" max="3574" width="8.6640625" style="1"/>
    <col min="3575" max="3575" width="27" style="1" customWidth="1"/>
    <col min="3576" max="3576" width="23.88671875" style="1" customWidth="1"/>
    <col min="3577" max="3577" width="30.5546875" style="1" customWidth="1"/>
    <col min="3578" max="3578" width="2.5546875" style="1" customWidth="1"/>
    <col min="3579" max="3580" width="3" style="1" bestFit="1" customWidth="1"/>
    <col min="3581" max="3581" width="2.5546875" style="1" customWidth="1"/>
    <col min="3582" max="3582" width="3" style="1" customWidth="1"/>
    <col min="3583" max="3583" width="2.88671875" style="1" customWidth="1"/>
    <col min="3584" max="3584" width="49.88671875" style="1" customWidth="1"/>
    <col min="3585" max="3585" width="26.33203125" style="1" customWidth="1"/>
    <col min="3586" max="3586" width="15.5546875" style="1" customWidth="1"/>
    <col min="3587" max="3587" width="8.33203125" style="1" customWidth="1"/>
    <col min="3588" max="3588" width="17.109375" style="1" customWidth="1"/>
    <col min="3589" max="3589" width="8.44140625" style="1" customWidth="1"/>
    <col min="3590" max="3590" width="17.109375" style="1" customWidth="1"/>
    <col min="3591" max="3591" width="8.5546875" style="1" customWidth="1"/>
    <col min="3592" max="3592" width="8.6640625" style="1"/>
    <col min="3593" max="3593" width="8" style="1" customWidth="1"/>
    <col min="3594" max="3594" width="8.6640625" style="1"/>
    <col min="3595" max="3595" width="8" style="1" customWidth="1"/>
    <col min="3596" max="3596" width="8.6640625" style="1"/>
    <col min="3597" max="3597" width="8.109375" style="1" customWidth="1"/>
    <col min="3598" max="3598" width="8.6640625" style="1"/>
    <col min="3599" max="3599" width="12.44140625" style="1" customWidth="1"/>
    <col min="3600" max="3600" width="6.6640625" style="1" customWidth="1"/>
    <col min="3601" max="3830" width="8.6640625" style="1"/>
    <col min="3831" max="3831" width="27" style="1" customWidth="1"/>
    <col min="3832" max="3832" width="23.88671875" style="1" customWidth="1"/>
    <col min="3833" max="3833" width="30.5546875" style="1" customWidth="1"/>
    <col min="3834" max="3834" width="2.5546875" style="1" customWidth="1"/>
    <col min="3835" max="3836" width="3" style="1" bestFit="1" customWidth="1"/>
    <col min="3837" max="3837" width="2.5546875" style="1" customWidth="1"/>
    <col min="3838" max="3838" width="3" style="1" customWidth="1"/>
    <col min="3839" max="3839" width="2.88671875" style="1" customWidth="1"/>
    <col min="3840" max="3840" width="49.88671875" style="1" customWidth="1"/>
    <col min="3841" max="3841" width="26.33203125" style="1" customWidth="1"/>
    <col min="3842" max="3842" width="15.5546875" style="1" customWidth="1"/>
    <col min="3843" max="3843" width="8.33203125" style="1" customWidth="1"/>
    <col min="3844" max="3844" width="17.109375" style="1" customWidth="1"/>
    <col min="3845" max="3845" width="8.44140625" style="1" customWidth="1"/>
    <col min="3846" max="3846" width="17.109375" style="1" customWidth="1"/>
    <col min="3847" max="3847" width="8.5546875" style="1" customWidth="1"/>
    <col min="3848" max="3848" width="8.6640625" style="1"/>
    <col min="3849" max="3849" width="8" style="1" customWidth="1"/>
    <col min="3850" max="3850" width="8.6640625" style="1"/>
    <col min="3851" max="3851" width="8" style="1" customWidth="1"/>
    <col min="3852" max="3852" width="8.6640625" style="1"/>
    <col min="3853" max="3853" width="8.109375" style="1" customWidth="1"/>
    <col min="3854" max="3854" width="8.6640625" style="1"/>
    <col min="3855" max="3855" width="12.44140625" style="1" customWidth="1"/>
    <col min="3856" max="3856" width="6.6640625" style="1" customWidth="1"/>
    <col min="3857" max="4086" width="8.6640625" style="1"/>
    <col min="4087" max="4087" width="27" style="1" customWidth="1"/>
    <col min="4088" max="4088" width="23.88671875" style="1" customWidth="1"/>
    <col min="4089" max="4089" width="30.5546875" style="1" customWidth="1"/>
    <col min="4090" max="4090" width="2.5546875" style="1" customWidth="1"/>
    <col min="4091" max="4092" width="3" style="1" bestFit="1" customWidth="1"/>
    <col min="4093" max="4093" width="2.5546875" style="1" customWidth="1"/>
    <col min="4094" max="4094" width="3" style="1" customWidth="1"/>
    <col min="4095" max="4095" width="2.88671875" style="1" customWidth="1"/>
    <col min="4096" max="4096" width="49.88671875" style="1" customWidth="1"/>
    <col min="4097" max="4097" width="26.33203125" style="1" customWidth="1"/>
    <col min="4098" max="4098" width="15.5546875" style="1" customWidth="1"/>
    <col min="4099" max="4099" width="8.33203125" style="1" customWidth="1"/>
    <col min="4100" max="4100" width="17.109375" style="1" customWidth="1"/>
    <col min="4101" max="4101" width="8.44140625" style="1" customWidth="1"/>
    <col min="4102" max="4102" width="17.109375" style="1" customWidth="1"/>
    <col min="4103" max="4103" width="8.5546875" style="1" customWidth="1"/>
    <col min="4104" max="4104" width="8.6640625" style="1"/>
    <col min="4105" max="4105" width="8" style="1" customWidth="1"/>
    <col min="4106" max="4106" width="8.6640625" style="1"/>
    <col min="4107" max="4107" width="8" style="1" customWidth="1"/>
    <col min="4108" max="4108" width="8.6640625" style="1"/>
    <col min="4109" max="4109" width="8.109375" style="1" customWidth="1"/>
    <col min="4110" max="4110" width="8.6640625" style="1"/>
    <col min="4111" max="4111" width="12.44140625" style="1" customWidth="1"/>
    <col min="4112" max="4112" width="6.6640625" style="1" customWidth="1"/>
    <col min="4113" max="4342" width="8.6640625" style="1"/>
    <col min="4343" max="4343" width="27" style="1" customWidth="1"/>
    <col min="4344" max="4344" width="23.88671875" style="1" customWidth="1"/>
    <col min="4345" max="4345" width="30.5546875" style="1" customWidth="1"/>
    <col min="4346" max="4346" width="2.5546875" style="1" customWidth="1"/>
    <col min="4347" max="4348" width="3" style="1" bestFit="1" customWidth="1"/>
    <col min="4349" max="4349" width="2.5546875" style="1" customWidth="1"/>
    <col min="4350" max="4350" width="3" style="1" customWidth="1"/>
    <col min="4351" max="4351" width="2.88671875" style="1" customWidth="1"/>
    <col min="4352" max="4352" width="49.88671875" style="1" customWidth="1"/>
    <col min="4353" max="4353" width="26.33203125" style="1" customWidth="1"/>
    <col min="4354" max="4354" width="15.5546875" style="1" customWidth="1"/>
    <col min="4355" max="4355" width="8.33203125" style="1" customWidth="1"/>
    <col min="4356" max="4356" width="17.109375" style="1" customWidth="1"/>
    <col min="4357" max="4357" width="8.44140625" style="1" customWidth="1"/>
    <col min="4358" max="4358" width="17.109375" style="1" customWidth="1"/>
    <col min="4359" max="4359" width="8.5546875" style="1" customWidth="1"/>
    <col min="4360" max="4360" width="8.6640625" style="1"/>
    <col min="4361" max="4361" width="8" style="1" customWidth="1"/>
    <col min="4362" max="4362" width="8.6640625" style="1"/>
    <col min="4363" max="4363" width="8" style="1" customWidth="1"/>
    <col min="4364" max="4364" width="8.6640625" style="1"/>
    <col min="4365" max="4365" width="8.109375" style="1" customWidth="1"/>
    <col min="4366" max="4366" width="8.6640625" style="1"/>
    <col min="4367" max="4367" width="12.44140625" style="1" customWidth="1"/>
    <col min="4368" max="4368" width="6.6640625" style="1" customWidth="1"/>
    <col min="4369" max="4598" width="8.6640625" style="1"/>
    <col min="4599" max="4599" width="27" style="1" customWidth="1"/>
    <col min="4600" max="4600" width="23.88671875" style="1" customWidth="1"/>
    <col min="4601" max="4601" width="30.5546875" style="1" customWidth="1"/>
    <col min="4602" max="4602" width="2.5546875" style="1" customWidth="1"/>
    <col min="4603" max="4604" width="3" style="1" bestFit="1" customWidth="1"/>
    <col min="4605" max="4605" width="2.5546875" style="1" customWidth="1"/>
    <col min="4606" max="4606" width="3" style="1" customWidth="1"/>
    <col min="4607" max="4607" width="2.88671875" style="1" customWidth="1"/>
    <col min="4608" max="4608" width="49.88671875" style="1" customWidth="1"/>
    <col min="4609" max="4609" width="26.33203125" style="1" customWidth="1"/>
    <col min="4610" max="4610" width="15.5546875" style="1" customWidth="1"/>
    <col min="4611" max="4611" width="8.33203125" style="1" customWidth="1"/>
    <col min="4612" max="4612" width="17.109375" style="1" customWidth="1"/>
    <col min="4613" max="4613" width="8.44140625" style="1" customWidth="1"/>
    <col min="4614" max="4614" width="17.109375" style="1" customWidth="1"/>
    <col min="4615" max="4615" width="8.5546875" style="1" customWidth="1"/>
    <col min="4616" max="4616" width="8.6640625" style="1"/>
    <col min="4617" max="4617" width="8" style="1" customWidth="1"/>
    <col min="4618" max="4618" width="8.6640625" style="1"/>
    <col min="4619" max="4619" width="8" style="1" customWidth="1"/>
    <col min="4620" max="4620" width="8.6640625" style="1"/>
    <col min="4621" max="4621" width="8.109375" style="1" customWidth="1"/>
    <col min="4622" max="4622" width="8.6640625" style="1"/>
    <col min="4623" max="4623" width="12.44140625" style="1" customWidth="1"/>
    <col min="4624" max="4624" width="6.6640625" style="1" customWidth="1"/>
    <col min="4625" max="4854" width="8.6640625" style="1"/>
    <col min="4855" max="4855" width="27" style="1" customWidth="1"/>
    <col min="4856" max="4856" width="23.88671875" style="1" customWidth="1"/>
    <col min="4857" max="4857" width="30.5546875" style="1" customWidth="1"/>
    <col min="4858" max="4858" width="2.5546875" style="1" customWidth="1"/>
    <col min="4859" max="4860" width="3" style="1" bestFit="1" customWidth="1"/>
    <col min="4861" max="4861" width="2.5546875" style="1" customWidth="1"/>
    <col min="4862" max="4862" width="3" style="1" customWidth="1"/>
    <col min="4863" max="4863" width="2.88671875" style="1" customWidth="1"/>
    <col min="4864" max="4864" width="49.88671875" style="1" customWidth="1"/>
    <col min="4865" max="4865" width="26.33203125" style="1" customWidth="1"/>
    <col min="4866" max="4866" width="15.5546875" style="1" customWidth="1"/>
    <col min="4867" max="4867" width="8.33203125" style="1" customWidth="1"/>
    <col min="4868" max="4868" width="17.109375" style="1" customWidth="1"/>
    <col min="4869" max="4869" width="8.44140625" style="1" customWidth="1"/>
    <col min="4870" max="4870" width="17.109375" style="1" customWidth="1"/>
    <col min="4871" max="4871" width="8.5546875" style="1" customWidth="1"/>
    <col min="4872" max="4872" width="8.6640625" style="1"/>
    <col min="4873" max="4873" width="8" style="1" customWidth="1"/>
    <col min="4874" max="4874" width="8.6640625" style="1"/>
    <col min="4875" max="4875" width="8" style="1" customWidth="1"/>
    <col min="4876" max="4876" width="8.6640625" style="1"/>
    <col min="4877" max="4877" width="8.109375" style="1" customWidth="1"/>
    <col min="4878" max="4878" width="8.6640625" style="1"/>
    <col min="4879" max="4879" width="12.44140625" style="1" customWidth="1"/>
    <col min="4880" max="4880" width="6.6640625" style="1" customWidth="1"/>
    <col min="4881" max="5110" width="8.6640625" style="1"/>
    <col min="5111" max="5111" width="27" style="1" customWidth="1"/>
    <col min="5112" max="5112" width="23.88671875" style="1" customWidth="1"/>
    <col min="5113" max="5113" width="30.5546875" style="1" customWidth="1"/>
    <col min="5114" max="5114" width="2.5546875" style="1" customWidth="1"/>
    <col min="5115" max="5116" width="3" style="1" bestFit="1" customWidth="1"/>
    <col min="5117" max="5117" width="2.5546875" style="1" customWidth="1"/>
    <col min="5118" max="5118" width="3" style="1" customWidth="1"/>
    <col min="5119" max="5119" width="2.88671875" style="1" customWidth="1"/>
    <col min="5120" max="5120" width="49.88671875" style="1" customWidth="1"/>
    <col min="5121" max="5121" width="26.33203125" style="1" customWidth="1"/>
    <col min="5122" max="5122" width="15.5546875" style="1" customWidth="1"/>
    <col min="5123" max="5123" width="8.33203125" style="1" customWidth="1"/>
    <col min="5124" max="5124" width="17.109375" style="1" customWidth="1"/>
    <col min="5125" max="5125" width="8.44140625" style="1" customWidth="1"/>
    <col min="5126" max="5126" width="17.109375" style="1" customWidth="1"/>
    <col min="5127" max="5127" width="8.5546875" style="1" customWidth="1"/>
    <col min="5128" max="5128" width="8.6640625" style="1"/>
    <col min="5129" max="5129" width="8" style="1" customWidth="1"/>
    <col min="5130" max="5130" width="8.6640625" style="1"/>
    <col min="5131" max="5131" width="8" style="1" customWidth="1"/>
    <col min="5132" max="5132" width="8.6640625" style="1"/>
    <col min="5133" max="5133" width="8.109375" style="1" customWidth="1"/>
    <col min="5134" max="5134" width="8.6640625" style="1"/>
    <col min="5135" max="5135" width="12.44140625" style="1" customWidth="1"/>
    <col min="5136" max="5136" width="6.6640625" style="1" customWidth="1"/>
    <col min="5137" max="5366" width="8.6640625" style="1"/>
    <col min="5367" max="5367" width="27" style="1" customWidth="1"/>
    <col min="5368" max="5368" width="23.88671875" style="1" customWidth="1"/>
    <col min="5369" max="5369" width="30.5546875" style="1" customWidth="1"/>
    <col min="5370" max="5370" width="2.5546875" style="1" customWidth="1"/>
    <col min="5371" max="5372" width="3" style="1" bestFit="1" customWidth="1"/>
    <col min="5373" max="5373" width="2.5546875" style="1" customWidth="1"/>
    <col min="5374" max="5374" width="3" style="1" customWidth="1"/>
    <col min="5375" max="5375" width="2.88671875" style="1" customWidth="1"/>
    <col min="5376" max="5376" width="49.88671875" style="1" customWidth="1"/>
    <col min="5377" max="5377" width="26.33203125" style="1" customWidth="1"/>
    <col min="5378" max="5378" width="15.5546875" style="1" customWidth="1"/>
    <col min="5379" max="5379" width="8.33203125" style="1" customWidth="1"/>
    <col min="5380" max="5380" width="17.109375" style="1" customWidth="1"/>
    <col min="5381" max="5381" width="8.44140625" style="1" customWidth="1"/>
    <col min="5382" max="5382" width="17.109375" style="1" customWidth="1"/>
    <col min="5383" max="5383" width="8.5546875" style="1" customWidth="1"/>
    <col min="5384" max="5384" width="8.6640625" style="1"/>
    <col min="5385" max="5385" width="8" style="1" customWidth="1"/>
    <col min="5386" max="5386" width="8.6640625" style="1"/>
    <col min="5387" max="5387" width="8" style="1" customWidth="1"/>
    <col min="5388" max="5388" width="8.6640625" style="1"/>
    <col min="5389" max="5389" width="8.109375" style="1" customWidth="1"/>
    <col min="5390" max="5390" width="8.6640625" style="1"/>
    <col min="5391" max="5391" width="12.44140625" style="1" customWidth="1"/>
    <col min="5392" max="5392" width="6.6640625" style="1" customWidth="1"/>
    <col min="5393" max="5622" width="8.6640625" style="1"/>
    <col min="5623" max="5623" width="27" style="1" customWidth="1"/>
    <col min="5624" max="5624" width="23.88671875" style="1" customWidth="1"/>
    <col min="5625" max="5625" width="30.5546875" style="1" customWidth="1"/>
    <col min="5626" max="5626" width="2.5546875" style="1" customWidth="1"/>
    <col min="5627" max="5628" width="3" style="1" bestFit="1" customWidth="1"/>
    <col min="5629" max="5629" width="2.5546875" style="1" customWidth="1"/>
    <col min="5630" max="5630" width="3" style="1" customWidth="1"/>
    <col min="5631" max="5631" width="2.88671875" style="1" customWidth="1"/>
    <col min="5632" max="5632" width="49.88671875" style="1" customWidth="1"/>
    <col min="5633" max="5633" width="26.33203125" style="1" customWidth="1"/>
    <col min="5634" max="5634" width="15.5546875" style="1" customWidth="1"/>
    <col min="5635" max="5635" width="8.33203125" style="1" customWidth="1"/>
    <col min="5636" max="5636" width="17.109375" style="1" customWidth="1"/>
    <col min="5637" max="5637" width="8.44140625" style="1" customWidth="1"/>
    <col min="5638" max="5638" width="17.109375" style="1" customWidth="1"/>
    <col min="5639" max="5639" width="8.5546875" style="1" customWidth="1"/>
    <col min="5640" max="5640" width="8.6640625" style="1"/>
    <col min="5641" max="5641" width="8" style="1" customWidth="1"/>
    <col min="5642" max="5642" width="8.6640625" style="1"/>
    <col min="5643" max="5643" width="8" style="1" customWidth="1"/>
    <col min="5644" max="5644" width="8.6640625" style="1"/>
    <col min="5645" max="5645" width="8.109375" style="1" customWidth="1"/>
    <col min="5646" max="5646" width="8.6640625" style="1"/>
    <col min="5647" max="5647" width="12.44140625" style="1" customWidth="1"/>
    <col min="5648" max="5648" width="6.6640625" style="1" customWidth="1"/>
    <col min="5649" max="5878" width="8.6640625" style="1"/>
    <col min="5879" max="5879" width="27" style="1" customWidth="1"/>
    <col min="5880" max="5880" width="23.88671875" style="1" customWidth="1"/>
    <col min="5881" max="5881" width="30.5546875" style="1" customWidth="1"/>
    <col min="5882" max="5882" width="2.5546875" style="1" customWidth="1"/>
    <col min="5883" max="5884" width="3" style="1" bestFit="1" customWidth="1"/>
    <col min="5885" max="5885" width="2.5546875" style="1" customWidth="1"/>
    <col min="5886" max="5886" width="3" style="1" customWidth="1"/>
    <col min="5887" max="5887" width="2.88671875" style="1" customWidth="1"/>
    <col min="5888" max="5888" width="49.88671875" style="1" customWidth="1"/>
    <col min="5889" max="5889" width="26.33203125" style="1" customWidth="1"/>
    <col min="5890" max="5890" width="15.5546875" style="1" customWidth="1"/>
    <col min="5891" max="5891" width="8.33203125" style="1" customWidth="1"/>
    <col min="5892" max="5892" width="17.109375" style="1" customWidth="1"/>
    <col min="5893" max="5893" width="8.44140625" style="1" customWidth="1"/>
    <col min="5894" max="5894" width="17.109375" style="1" customWidth="1"/>
    <col min="5895" max="5895" width="8.5546875" style="1" customWidth="1"/>
    <col min="5896" max="5896" width="8.6640625" style="1"/>
    <col min="5897" max="5897" width="8" style="1" customWidth="1"/>
    <col min="5898" max="5898" width="8.6640625" style="1"/>
    <col min="5899" max="5899" width="8" style="1" customWidth="1"/>
    <col min="5900" max="5900" width="8.6640625" style="1"/>
    <col min="5901" max="5901" width="8.109375" style="1" customWidth="1"/>
    <col min="5902" max="5902" width="8.6640625" style="1"/>
    <col min="5903" max="5903" width="12.44140625" style="1" customWidth="1"/>
    <col min="5904" max="5904" width="6.6640625" style="1" customWidth="1"/>
    <col min="5905" max="6134" width="8.6640625" style="1"/>
    <col min="6135" max="6135" width="27" style="1" customWidth="1"/>
    <col min="6136" max="6136" width="23.88671875" style="1" customWidth="1"/>
    <col min="6137" max="6137" width="30.5546875" style="1" customWidth="1"/>
    <col min="6138" max="6138" width="2.5546875" style="1" customWidth="1"/>
    <col min="6139" max="6140" width="3" style="1" bestFit="1" customWidth="1"/>
    <col min="6141" max="6141" width="2.5546875" style="1" customWidth="1"/>
    <col min="6142" max="6142" width="3" style="1" customWidth="1"/>
    <col min="6143" max="6143" width="2.88671875" style="1" customWidth="1"/>
    <col min="6144" max="6144" width="49.88671875" style="1" customWidth="1"/>
    <col min="6145" max="6145" width="26.33203125" style="1" customWidth="1"/>
    <col min="6146" max="6146" width="15.5546875" style="1" customWidth="1"/>
    <col min="6147" max="6147" width="8.33203125" style="1" customWidth="1"/>
    <col min="6148" max="6148" width="17.109375" style="1" customWidth="1"/>
    <col min="6149" max="6149" width="8.44140625" style="1" customWidth="1"/>
    <col min="6150" max="6150" width="17.109375" style="1" customWidth="1"/>
    <col min="6151" max="6151" width="8.5546875" style="1" customWidth="1"/>
    <col min="6152" max="6152" width="8.6640625" style="1"/>
    <col min="6153" max="6153" width="8" style="1" customWidth="1"/>
    <col min="6154" max="6154" width="8.6640625" style="1"/>
    <col min="6155" max="6155" width="8" style="1" customWidth="1"/>
    <col min="6156" max="6156" width="8.6640625" style="1"/>
    <col min="6157" max="6157" width="8.109375" style="1" customWidth="1"/>
    <col min="6158" max="6158" width="8.6640625" style="1"/>
    <col min="6159" max="6159" width="12.44140625" style="1" customWidth="1"/>
    <col min="6160" max="6160" width="6.6640625" style="1" customWidth="1"/>
    <col min="6161" max="6390" width="8.6640625" style="1"/>
    <col min="6391" max="6391" width="27" style="1" customWidth="1"/>
    <col min="6392" max="6392" width="23.88671875" style="1" customWidth="1"/>
    <col min="6393" max="6393" width="30.5546875" style="1" customWidth="1"/>
    <col min="6394" max="6394" width="2.5546875" style="1" customWidth="1"/>
    <col min="6395" max="6396" width="3" style="1" bestFit="1" customWidth="1"/>
    <col min="6397" max="6397" width="2.5546875" style="1" customWidth="1"/>
    <col min="6398" max="6398" width="3" style="1" customWidth="1"/>
    <col min="6399" max="6399" width="2.88671875" style="1" customWidth="1"/>
    <col min="6400" max="6400" width="49.88671875" style="1" customWidth="1"/>
    <col min="6401" max="6401" width="26.33203125" style="1" customWidth="1"/>
    <col min="6402" max="6402" width="15.5546875" style="1" customWidth="1"/>
    <col min="6403" max="6403" width="8.33203125" style="1" customWidth="1"/>
    <col min="6404" max="6404" width="17.109375" style="1" customWidth="1"/>
    <col min="6405" max="6405" width="8.44140625" style="1" customWidth="1"/>
    <col min="6406" max="6406" width="17.109375" style="1" customWidth="1"/>
    <col min="6407" max="6407" width="8.5546875" style="1" customWidth="1"/>
    <col min="6408" max="6408" width="8.6640625" style="1"/>
    <col min="6409" max="6409" width="8" style="1" customWidth="1"/>
    <col min="6410" max="6410" width="8.6640625" style="1"/>
    <col min="6411" max="6411" width="8" style="1" customWidth="1"/>
    <col min="6412" max="6412" width="8.6640625" style="1"/>
    <col min="6413" max="6413" width="8.109375" style="1" customWidth="1"/>
    <col min="6414" max="6414" width="8.6640625" style="1"/>
    <col min="6415" max="6415" width="12.44140625" style="1" customWidth="1"/>
    <col min="6416" max="6416" width="6.6640625" style="1" customWidth="1"/>
    <col min="6417" max="6646" width="8.6640625" style="1"/>
    <col min="6647" max="6647" width="27" style="1" customWidth="1"/>
    <col min="6648" max="6648" width="23.88671875" style="1" customWidth="1"/>
    <col min="6649" max="6649" width="30.5546875" style="1" customWidth="1"/>
    <col min="6650" max="6650" width="2.5546875" style="1" customWidth="1"/>
    <col min="6651" max="6652" width="3" style="1" bestFit="1" customWidth="1"/>
    <col min="6653" max="6653" width="2.5546875" style="1" customWidth="1"/>
    <col min="6654" max="6654" width="3" style="1" customWidth="1"/>
    <col min="6655" max="6655" width="2.88671875" style="1" customWidth="1"/>
    <col min="6656" max="6656" width="49.88671875" style="1" customWidth="1"/>
    <col min="6657" max="6657" width="26.33203125" style="1" customWidth="1"/>
    <col min="6658" max="6658" width="15.5546875" style="1" customWidth="1"/>
    <col min="6659" max="6659" width="8.33203125" style="1" customWidth="1"/>
    <col min="6660" max="6660" width="17.109375" style="1" customWidth="1"/>
    <col min="6661" max="6661" width="8.44140625" style="1" customWidth="1"/>
    <col min="6662" max="6662" width="17.109375" style="1" customWidth="1"/>
    <col min="6663" max="6663" width="8.5546875" style="1" customWidth="1"/>
    <col min="6664" max="6664" width="8.6640625" style="1"/>
    <col min="6665" max="6665" width="8" style="1" customWidth="1"/>
    <col min="6666" max="6666" width="8.6640625" style="1"/>
    <col min="6667" max="6667" width="8" style="1" customWidth="1"/>
    <col min="6668" max="6668" width="8.6640625" style="1"/>
    <col min="6669" max="6669" width="8.109375" style="1" customWidth="1"/>
    <col min="6670" max="6670" width="8.6640625" style="1"/>
    <col min="6671" max="6671" width="12.44140625" style="1" customWidth="1"/>
    <col min="6672" max="6672" width="6.6640625" style="1" customWidth="1"/>
    <col min="6673" max="6902" width="8.6640625" style="1"/>
    <col min="6903" max="6903" width="27" style="1" customWidth="1"/>
    <col min="6904" max="6904" width="23.88671875" style="1" customWidth="1"/>
    <col min="6905" max="6905" width="30.5546875" style="1" customWidth="1"/>
    <col min="6906" max="6906" width="2.5546875" style="1" customWidth="1"/>
    <col min="6907" max="6908" width="3" style="1" bestFit="1" customWidth="1"/>
    <col min="6909" max="6909" width="2.5546875" style="1" customWidth="1"/>
    <col min="6910" max="6910" width="3" style="1" customWidth="1"/>
    <col min="6911" max="6911" width="2.88671875" style="1" customWidth="1"/>
    <col min="6912" max="6912" width="49.88671875" style="1" customWidth="1"/>
    <col min="6913" max="6913" width="26.33203125" style="1" customWidth="1"/>
    <col min="6914" max="6914" width="15.5546875" style="1" customWidth="1"/>
    <col min="6915" max="6915" width="8.33203125" style="1" customWidth="1"/>
    <col min="6916" max="6916" width="17.109375" style="1" customWidth="1"/>
    <col min="6917" max="6917" width="8.44140625" style="1" customWidth="1"/>
    <col min="6918" max="6918" width="17.109375" style="1" customWidth="1"/>
    <col min="6919" max="6919" width="8.5546875" style="1" customWidth="1"/>
    <col min="6920" max="6920" width="8.6640625" style="1"/>
    <col min="6921" max="6921" width="8" style="1" customWidth="1"/>
    <col min="6922" max="6922" width="8.6640625" style="1"/>
    <col min="6923" max="6923" width="8" style="1" customWidth="1"/>
    <col min="6924" max="6924" width="8.6640625" style="1"/>
    <col min="6925" max="6925" width="8.109375" style="1" customWidth="1"/>
    <col min="6926" max="6926" width="8.6640625" style="1"/>
    <col min="6927" max="6927" width="12.44140625" style="1" customWidth="1"/>
    <col min="6928" max="6928" width="6.6640625" style="1" customWidth="1"/>
    <col min="6929" max="7158" width="8.6640625" style="1"/>
    <col min="7159" max="7159" width="27" style="1" customWidth="1"/>
    <col min="7160" max="7160" width="23.88671875" style="1" customWidth="1"/>
    <col min="7161" max="7161" width="30.5546875" style="1" customWidth="1"/>
    <col min="7162" max="7162" width="2.5546875" style="1" customWidth="1"/>
    <col min="7163" max="7164" width="3" style="1" bestFit="1" customWidth="1"/>
    <col min="7165" max="7165" width="2.5546875" style="1" customWidth="1"/>
    <col min="7166" max="7166" width="3" style="1" customWidth="1"/>
    <col min="7167" max="7167" width="2.88671875" style="1" customWidth="1"/>
    <col min="7168" max="7168" width="49.88671875" style="1" customWidth="1"/>
    <col min="7169" max="7169" width="26.33203125" style="1" customWidth="1"/>
    <col min="7170" max="7170" width="15.5546875" style="1" customWidth="1"/>
    <col min="7171" max="7171" width="8.33203125" style="1" customWidth="1"/>
    <col min="7172" max="7172" width="17.109375" style="1" customWidth="1"/>
    <col min="7173" max="7173" width="8.44140625" style="1" customWidth="1"/>
    <col min="7174" max="7174" width="17.109375" style="1" customWidth="1"/>
    <col min="7175" max="7175" width="8.5546875" style="1" customWidth="1"/>
    <col min="7176" max="7176" width="8.6640625" style="1"/>
    <col min="7177" max="7177" width="8" style="1" customWidth="1"/>
    <col min="7178" max="7178" width="8.6640625" style="1"/>
    <col min="7179" max="7179" width="8" style="1" customWidth="1"/>
    <col min="7180" max="7180" width="8.6640625" style="1"/>
    <col min="7181" max="7181" width="8.109375" style="1" customWidth="1"/>
    <col min="7182" max="7182" width="8.6640625" style="1"/>
    <col min="7183" max="7183" width="12.44140625" style="1" customWidth="1"/>
    <col min="7184" max="7184" width="6.6640625" style="1" customWidth="1"/>
    <col min="7185" max="7414" width="8.6640625" style="1"/>
    <col min="7415" max="7415" width="27" style="1" customWidth="1"/>
    <col min="7416" max="7416" width="23.88671875" style="1" customWidth="1"/>
    <col min="7417" max="7417" width="30.5546875" style="1" customWidth="1"/>
    <col min="7418" max="7418" width="2.5546875" style="1" customWidth="1"/>
    <col min="7419" max="7420" width="3" style="1" bestFit="1" customWidth="1"/>
    <col min="7421" max="7421" width="2.5546875" style="1" customWidth="1"/>
    <col min="7422" max="7422" width="3" style="1" customWidth="1"/>
    <col min="7423" max="7423" width="2.88671875" style="1" customWidth="1"/>
    <col min="7424" max="7424" width="49.88671875" style="1" customWidth="1"/>
    <col min="7425" max="7425" width="26.33203125" style="1" customWidth="1"/>
    <col min="7426" max="7426" width="15.5546875" style="1" customWidth="1"/>
    <col min="7427" max="7427" width="8.33203125" style="1" customWidth="1"/>
    <col min="7428" max="7428" width="17.109375" style="1" customWidth="1"/>
    <col min="7429" max="7429" width="8.44140625" style="1" customWidth="1"/>
    <col min="7430" max="7430" width="17.109375" style="1" customWidth="1"/>
    <col min="7431" max="7431" width="8.5546875" style="1" customWidth="1"/>
    <col min="7432" max="7432" width="8.6640625" style="1"/>
    <col min="7433" max="7433" width="8" style="1" customWidth="1"/>
    <col min="7434" max="7434" width="8.6640625" style="1"/>
    <col min="7435" max="7435" width="8" style="1" customWidth="1"/>
    <col min="7436" max="7436" width="8.6640625" style="1"/>
    <col min="7437" max="7437" width="8.109375" style="1" customWidth="1"/>
    <col min="7438" max="7438" width="8.6640625" style="1"/>
    <col min="7439" max="7439" width="12.44140625" style="1" customWidth="1"/>
    <col min="7440" max="7440" width="6.6640625" style="1" customWidth="1"/>
    <col min="7441" max="7670" width="8.6640625" style="1"/>
    <col min="7671" max="7671" width="27" style="1" customWidth="1"/>
    <col min="7672" max="7672" width="23.88671875" style="1" customWidth="1"/>
    <col min="7673" max="7673" width="30.5546875" style="1" customWidth="1"/>
    <col min="7674" max="7674" width="2.5546875" style="1" customWidth="1"/>
    <col min="7675" max="7676" width="3" style="1" bestFit="1" customWidth="1"/>
    <col min="7677" max="7677" width="2.5546875" style="1" customWidth="1"/>
    <col min="7678" max="7678" width="3" style="1" customWidth="1"/>
    <col min="7679" max="7679" width="2.88671875" style="1" customWidth="1"/>
    <col min="7680" max="7680" width="49.88671875" style="1" customWidth="1"/>
    <col min="7681" max="7681" width="26.33203125" style="1" customWidth="1"/>
    <col min="7682" max="7682" width="15.5546875" style="1" customWidth="1"/>
    <col min="7683" max="7683" width="8.33203125" style="1" customWidth="1"/>
    <col min="7684" max="7684" width="17.109375" style="1" customWidth="1"/>
    <col min="7685" max="7685" width="8.44140625" style="1" customWidth="1"/>
    <col min="7686" max="7686" width="17.109375" style="1" customWidth="1"/>
    <col min="7687" max="7687" width="8.5546875" style="1" customWidth="1"/>
    <col min="7688" max="7688" width="8.6640625" style="1"/>
    <col min="7689" max="7689" width="8" style="1" customWidth="1"/>
    <col min="7690" max="7690" width="8.6640625" style="1"/>
    <col min="7691" max="7691" width="8" style="1" customWidth="1"/>
    <col min="7692" max="7692" width="8.6640625" style="1"/>
    <col min="7693" max="7693" width="8.109375" style="1" customWidth="1"/>
    <col min="7694" max="7694" width="8.6640625" style="1"/>
    <col min="7695" max="7695" width="12.44140625" style="1" customWidth="1"/>
    <col min="7696" max="7696" width="6.6640625" style="1" customWidth="1"/>
    <col min="7697" max="7926" width="8.6640625" style="1"/>
    <col min="7927" max="7927" width="27" style="1" customWidth="1"/>
    <col min="7928" max="7928" width="23.88671875" style="1" customWidth="1"/>
    <col min="7929" max="7929" width="30.5546875" style="1" customWidth="1"/>
    <col min="7930" max="7930" width="2.5546875" style="1" customWidth="1"/>
    <col min="7931" max="7932" width="3" style="1" bestFit="1" customWidth="1"/>
    <col min="7933" max="7933" width="2.5546875" style="1" customWidth="1"/>
    <col min="7934" max="7934" width="3" style="1" customWidth="1"/>
    <col min="7935" max="7935" width="2.88671875" style="1" customWidth="1"/>
    <col min="7936" max="7936" width="49.88671875" style="1" customWidth="1"/>
    <col min="7937" max="7937" width="26.33203125" style="1" customWidth="1"/>
    <col min="7938" max="7938" width="15.5546875" style="1" customWidth="1"/>
    <col min="7939" max="7939" width="8.33203125" style="1" customWidth="1"/>
    <col min="7940" max="7940" width="17.109375" style="1" customWidth="1"/>
    <col min="7941" max="7941" width="8.44140625" style="1" customWidth="1"/>
    <col min="7942" max="7942" width="17.109375" style="1" customWidth="1"/>
    <col min="7943" max="7943" width="8.5546875" style="1" customWidth="1"/>
    <col min="7944" max="7944" width="8.6640625" style="1"/>
    <col min="7945" max="7945" width="8" style="1" customWidth="1"/>
    <col min="7946" max="7946" width="8.6640625" style="1"/>
    <col min="7947" max="7947" width="8" style="1" customWidth="1"/>
    <col min="7948" max="7948" width="8.6640625" style="1"/>
    <col min="7949" max="7949" width="8.109375" style="1" customWidth="1"/>
    <col min="7950" max="7950" width="8.6640625" style="1"/>
    <col min="7951" max="7951" width="12.44140625" style="1" customWidth="1"/>
    <col min="7952" max="7952" width="6.6640625" style="1" customWidth="1"/>
    <col min="7953" max="8182" width="8.6640625" style="1"/>
    <col min="8183" max="8183" width="27" style="1" customWidth="1"/>
    <col min="8184" max="8184" width="23.88671875" style="1" customWidth="1"/>
    <col min="8185" max="8185" width="30.5546875" style="1" customWidth="1"/>
    <col min="8186" max="8186" width="2.5546875" style="1" customWidth="1"/>
    <col min="8187" max="8188" width="3" style="1" bestFit="1" customWidth="1"/>
    <col min="8189" max="8189" width="2.5546875" style="1" customWidth="1"/>
    <col min="8190" max="8190" width="3" style="1" customWidth="1"/>
    <col min="8191" max="8191" width="2.88671875" style="1" customWidth="1"/>
    <col min="8192" max="8192" width="49.88671875" style="1" customWidth="1"/>
    <col min="8193" max="8193" width="26.33203125" style="1" customWidth="1"/>
    <col min="8194" max="8194" width="15.5546875" style="1" customWidth="1"/>
    <col min="8195" max="8195" width="8.33203125" style="1" customWidth="1"/>
    <col min="8196" max="8196" width="17.109375" style="1" customWidth="1"/>
    <col min="8197" max="8197" width="8.44140625" style="1" customWidth="1"/>
    <col min="8198" max="8198" width="17.109375" style="1" customWidth="1"/>
    <col min="8199" max="8199" width="8.5546875" style="1" customWidth="1"/>
    <col min="8200" max="8200" width="8.6640625" style="1"/>
    <col min="8201" max="8201" width="8" style="1" customWidth="1"/>
    <col min="8202" max="8202" width="8.6640625" style="1"/>
    <col min="8203" max="8203" width="8" style="1" customWidth="1"/>
    <col min="8204" max="8204" width="8.6640625" style="1"/>
    <col min="8205" max="8205" width="8.109375" style="1" customWidth="1"/>
    <col min="8206" max="8206" width="8.6640625" style="1"/>
    <col min="8207" max="8207" width="12.44140625" style="1" customWidth="1"/>
    <col min="8208" max="8208" width="6.6640625" style="1" customWidth="1"/>
    <col min="8209" max="8438" width="8.6640625" style="1"/>
    <col min="8439" max="8439" width="27" style="1" customWidth="1"/>
    <col min="8440" max="8440" width="23.88671875" style="1" customWidth="1"/>
    <col min="8441" max="8441" width="30.5546875" style="1" customWidth="1"/>
    <col min="8442" max="8442" width="2.5546875" style="1" customWidth="1"/>
    <col min="8443" max="8444" width="3" style="1" bestFit="1" customWidth="1"/>
    <col min="8445" max="8445" width="2.5546875" style="1" customWidth="1"/>
    <col min="8446" max="8446" width="3" style="1" customWidth="1"/>
    <col min="8447" max="8447" width="2.88671875" style="1" customWidth="1"/>
    <col min="8448" max="8448" width="49.88671875" style="1" customWidth="1"/>
    <col min="8449" max="8449" width="26.33203125" style="1" customWidth="1"/>
    <col min="8450" max="8450" width="15.5546875" style="1" customWidth="1"/>
    <col min="8451" max="8451" width="8.33203125" style="1" customWidth="1"/>
    <col min="8452" max="8452" width="17.109375" style="1" customWidth="1"/>
    <col min="8453" max="8453" width="8.44140625" style="1" customWidth="1"/>
    <col min="8454" max="8454" width="17.109375" style="1" customWidth="1"/>
    <col min="8455" max="8455" width="8.5546875" style="1" customWidth="1"/>
    <col min="8456" max="8456" width="8.6640625" style="1"/>
    <col min="8457" max="8457" width="8" style="1" customWidth="1"/>
    <col min="8458" max="8458" width="8.6640625" style="1"/>
    <col min="8459" max="8459" width="8" style="1" customWidth="1"/>
    <col min="8460" max="8460" width="8.6640625" style="1"/>
    <col min="8461" max="8461" width="8.109375" style="1" customWidth="1"/>
    <col min="8462" max="8462" width="8.6640625" style="1"/>
    <col min="8463" max="8463" width="12.44140625" style="1" customWidth="1"/>
    <col min="8464" max="8464" width="6.6640625" style="1" customWidth="1"/>
    <col min="8465" max="8694" width="8.6640625" style="1"/>
    <col min="8695" max="8695" width="27" style="1" customWidth="1"/>
    <col min="8696" max="8696" width="23.88671875" style="1" customWidth="1"/>
    <col min="8697" max="8697" width="30.5546875" style="1" customWidth="1"/>
    <col min="8698" max="8698" width="2.5546875" style="1" customWidth="1"/>
    <col min="8699" max="8700" width="3" style="1" bestFit="1" customWidth="1"/>
    <col min="8701" max="8701" width="2.5546875" style="1" customWidth="1"/>
    <col min="8702" max="8702" width="3" style="1" customWidth="1"/>
    <col min="8703" max="8703" width="2.88671875" style="1" customWidth="1"/>
    <col min="8704" max="8704" width="49.88671875" style="1" customWidth="1"/>
    <col min="8705" max="8705" width="26.33203125" style="1" customWidth="1"/>
    <col min="8706" max="8706" width="15.5546875" style="1" customWidth="1"/>
    <col min="8707" max="8707" width="8.33203125" style="1" customWidth="1"/>
    <col min="8708" max="8708" width="17.109375" style="1" customWidth="1"/>
    <col min="8709" max="8709" width="8.44140625" style="1" customWidth="1"/>
    <col min="8710" max="8710" width="17.109375" style="1" customWidth="1"/>
    <col min="8711" max="8711" width="8.5546875" style="1" customWidth="1"/>
    <col min="8712" max="8712" width="8.6640625" style="1"/>
    <col min="8713" max="8713" width="8" style="1" customWidth="1"/>
    <col min="8714" max="8714" width="8.6640625" style="1"/>
    <col min="8715" max="8715" width="8" style="1" customWidth="1"/>
    <col min="8716" max="8716" width="8.6640625" style="1"/>
    <col min="8717" max="8717" width="8.109375" style="1" customWidth="1"/>
    <col min="8718" max="8718" width="8.6640625" style="1"/>
    <col min="8719" max="8719" width="12.44140625" style="1" customWidth="1"/>
    <col min="8720" max="8720" width="6.6640625" style="1" customWidth="1"/>
    <col min="8721" max="8950" width="8.6640625" style="1"/>
    <col min="8951" max="8951" width="27" style="1" customWidth="1"/>
    <col min="8952" max="8952" width="23.88671875" style="1" customWidth="1"/>
    <col min="8953" max="8953" width="30.5546875" style="1" customWidth="1"/>
    <col min="8954" max="8954" width="2.5546875" style="1" customWidth="1"/>
    <col min="8955" max="8956" width="3" style="1" bestFit="1" customWidth="1"/>
    <col min="8957" max="8957" width="2.5546875" style="1" customWidth="1"/>
    <col min="8958" max="8958" width="3" style="1" customWidth="1"/>
    <col min="8959" max="8959" width="2.88671875" style="1" customWidth="1"/>
    <col min="8960" max="8960" width="49.88671875" style="1" customWidth="1"/>
    <col min="8961" max="8961" width="26.33203125" style="1" customWidth="1"/>
    <col min="8962" max="8962" width="15.5546875" style="1" customWidth="1"/>
    <col min="8963" max="8963" width="8.33203125" style="1" customWidth="1"/>
    <col min="8964" max="8964" width="17.109375" style="1" customWidth="1"/>
    <col min="8965" max="8965" width="8.44140625" style="1" customWidth="1"/>
    <col min="8966" max="8966" width="17.109375" style="1" customWidth="1"/>
    <col min="8967" max="8967" width="8.5546875" style="1" customWidth="1"/>
    <col min="8968" max="8968" width="8.6640625" style="1"/>
    <col min="8969" max="8969" width="8" style="1" customWidth="1"/>
    <col min="8970" max="8970" width="8.6640625" style="1"/>
    <col min="8971" max="8971" width="8" style="1" customWidth="1"/>
    <col min="8972" max="8972" width="8.6640625" style="1"/>
    <col min="8973" max="8973" width="8.109375" style="1" customWidth="1"/>
    <col min="8974" max="8974" width="8.6640625" style="1"/>
    <col min="8975" max="8975" width="12.44140625" style="1" customWidth="1"/>
    <col min="8976" max="8976" width="6.6640625" style="1" customWidth="1"/>
    <col min="8977" max="9206" width="8.6640625" style="1"/>
    <col min="9207" max="9207" width="27" style="1" customWidth="1"/>
    <col min="9208" max="9208" width="23.88671875" style="1" customWidth="1"/>
    <col min="9209" max="9209" width="30.5546875" style="1" customWidth="1"/>
    <col min="9210" max="9210" width="2.5546875" style="1" customWidth="1"/>
    <col min="9211" max="9212" width="3" style="1" bestFit="1" customWidth="1"/>
    <col min="9213" max="9213" width="2.5546875" style="1" customWidth="1"/>
    <col min="9214" max="9214" width="3" style="1" customWidth="1"/>
    <col min="9215" max="9215" width="2.88671875" style="1" customWidth="1"/>
    <col min="9216" max="9216" width="49.88671875" style="1" customWidth="1"/>
    <col min="9217" max="9217" width="26.33203125" style="1" customWidth="1"/>
    <col min="9218" max="9218" width="15.5546875" style="1" customWidth="1"/>
    <col min="9219" max="9219" width="8.33203125" style="1" customWidth="1"/>
    <col min="9220" max="9220" width="17.109375" style="1" customWidth="1"/>
    <col min="9221" max="9221" width="8.44140625" style="1" customWidth="1"/>
    <col min="9222" max="9222" width="17.109375" style="1" customWidth="1"/>
    <col min="9223" max="9223" width="8.5546875" style="1" customWidth="1"/>
    <col min="9224" max="9224" width="8.6640625" style="1"/>
    <col min="9225" max="9225" width="8" style="1" customWidth="1"/>
    <col min="9226" max="9226" width="8.6640625" style="1"/>
    <col min="9227" max="9227" width="8" style="1" customWidth="1"/>
    <col min="9228" max="9228" width="8.6640625" style="1"/>
    <col min="9229" max="9229" width="8.109375" style="1" customWidth="1"/>
    <col min="9230" max="9230" width="8.6640625" style="1"/>
    <col min="9231" max="9231" width="12.44140625" style="1" customWidth="1"/>
    <col min="9232" max="9232" width="6.6640625" style="1" customWidth="1"/>
    <col min="9233" max="9462" width="8.6640625" style="1"/>
    <col min="9463" max="9463" width="27" style="1" customWidth="1"/>
    <col min="9464" max="9464" width="23.88671875" style="1" customWidth="1"/>
    <col min="9465" max="9465" width="30.5546875" style="1" customWidth="1"/>
    <col min="9466" max="9466" width="2.5546875" style="1" customWidth="1"/>
    <col min="9467" max="9468" width="3" style="1" bestFit="1" customWidth="1"/>
    <col min="9469" max="9469" width="2.5546875" style="1" customWidth="1"/>
    <col min="9470" max="9470" width="3" style="1" customWidth="1"/>
    <col min="9471" max="9471" width="2.88671875" style="1" customWidth="1"/>
    <col min="9472" max="9472" width="49.88671875" style="1" customWidth="1"/>
    <col min="9473" max="9473" width="26.33203125" style="1" customWidth="1"/>
    <col min="9474" max="9474" width="15.5546875" style="1" customWidth="1"/>
    <col min="9475" max="9475" width="8.33203125" style="1" customWidth="1"/>
    <col min="9476" max="9476" width="17.109375" style="1" customWidth="1"/>
    <col min="9477" max="9477" width="8.44140625" style="1" customWidth="1"/>
    <col min="9478" max="9478" width="17.109375" style="1" customWidth="1"/>
    <col min="9479" max="9479" width="8.5546875" style="1" customWidth="1"/>
    <col min="9480" max="9480" width="8.6640625" style="1"/>
    <col min="9481" max="9481" width="8" style="1" customWidth="1"/>
    <col min="9482" max="9482" width="8.6640625" style="1"/>
    <col min="9483" max="9483" width="8" style="1" customWidth="1"/>
    <col min="9484" max="9484" width="8.6640625" style="1"/>
    <col min="9485" max="9485" width="8.109375" style="1" customWidth="1"/>
    <col min="9486" max="9486" width="8.6640625" style="1"/>
    <col min="9487" max="9487" width="12.44140625" style="1" customWidth="1"/>
    <col min="9488" max="9488" width="6.6640625" style="1" customWidth="1"/>
    <col min="9489" max="9718" width="8.6640625" style="1"/>
    <col min="9719" max="9719" width="27" style="1" customWidth="1"/>
    <col min="9720" max="9720" width="23.88671875" style="1" customWidth="1"/>
    <col min="9721" max="9721" width="30.5546875" style="1" customWidth="1"/>
    <col min="9722" max="9722" width="2.5546875" style="1" customWidth="1"/>
    <col min="9723" max="9724" width="3" style="1" bestFit="1" customWidth="1"/>
    <col min="9725" max="9725" width="2.5546875" style="1" customWidth="1"/>
    <col min="9726" max="9726" width="3" style="1" customWidth="1"/>
    <col min="9727" max="9727" width="2.88671875" style="1" customWidth="1"/>
    <col min="9728" max="9728" width="49.88671875" style="1" customWidth="1"/>
    <col min="9729" max="9729" width="26.33203125" style="1" customWidth="1"/>
    <col min="9730" max="9730" width="15.5546875" style="1" customWidth="1"/>
    <col min="9731" max="9731" width="8.33203125" style="1" customWidth="1"/>
    <col min="9732" max="9732" width="17.109375" style="1" customWidth="1"/>
    <col min="9733" max="9733" width="8.44140625" style="1" customWidth="1"/>
    <col min="9734" max="9734" width="17.109375" style="1" customWidth="1"/>
    <col min="9735" max="9735" width="8.5546875" style="1" customWidth="1"/>
    <col min="9736" max="9736" width="8.6640625" style="1"/>
    <col min="9737" max="9737" width="8" style="1" customWidth="1"/>
    <col min="9738" max="9738" width="8.6640625" style="1"/>
    <col min="9739" max="9739" width="8" style="1" customWidth="1"/>
    <col min="9740" max="9740" width="8.6640625" style="1"/>
    <col min="9741" max="9741" width="8.109375" style="1" customWidth="1"/>
    <col min="9742" max="9742" width="8.6640625" style="1"/>
    <col min="9743" max="9743" width="12.44140625" style="1" customWidth="1"/>
    <col min="9744" max="9744" width="6.6640625" style="1" customWidth="1"/>
    <col min="9745" max="9974" width="8.6640625" style="1"/>
    <col min="9975" max="9975" width="27" style="1" customWidth="1"/>
    <col min="9976" max="9976" width="23.88671875" style="1" customWidth="1"/>
    <col min="9977" max="9977" width="30.5546875" style="1" customWidth="1"/>
    <col min="9978" max="9978" width="2.5546875" style="1" customWidth="1"/>
    <col min="9979" max="9980" width="3" style="1" bestFit="1" customWidth="1"/>
    <col min="9981" max="9981" width="2.5546875" style="1" customWidth="1"/>
    <col min="9982" max="9982" width="3" style="1" customWidth="1"/>
    <col min="9983" max="9983" width="2.88671875" style="1" customWidth="1"/>
    <col min="9984" max="9984" width="49.88671875" style="1" customWidth="1"/>
    <col min="9985" max="9985" width="26.33203125" style="1" customWidth="1"/>
    <col min="9986" max="9986" width="15.5546875" style="1" customWidth="1"/>
    <col min="9987" max="9987" width="8.33203125" style="1" customWidth="1"/>
    <col min="9988" max="9988" width="17.109375" style="1" customWidth="1"/>
    <col min="9989" max="9989" width="8.44140625" style="1" customWidth="1"/>
    <col min="9990" max="9990" width="17.109375" style="1" customWidth="1"/>
    <col min="9991" max="9991" width="8.5546875" style="1" customWidth="1"/>
    <col min="9992" max="9992" width="8.6640625" style="1"/>
    <col min="9993" max="9993" width="8" style="1" customWidth="1"/>
    <col min="9994" max="9994" width="8.6640625" style="1"/>
    <col min="9995" max="9995" width="8" style="1" customWidth="1"/>
    <col min="9996" max="9996" width="8.6640625" style="1"/>
    <col min="9997" max="9997" width="8.109375" style="1" customWidth="1"/>
    <col min="9998" max="9998" width="8.6640625" style="1"/>
    <col min="9999" max="9999" width="12.44140625" style="1" customWidth="1"/>
    <col min="10000" max="10000" width="6.6640625" style="1" customWidth="1"/>
    <col min="10001" max="10230" width="8.6640625" style="1"/>
    <col min="10231" max="10231" width="27" style="1" customWidth="1"/>
    <col min="10232" max="10232" width="23.88671875" style="1" customWidth="1"/>
    <col min="10233" max="10233" width="30.5546875" style="1" customWidth="1"/>
    <col min="10234" max="10234" width="2.5546875" style="1" customWidth="1"/>
    <col min="10235" max="10236" width="3" style="1" bestFit="1" customWidth="1"/>
    <col min="10237" max="10237" width="2.5546875" style="1" customWidth="1"/>
    <col min="10238" max="10238" width="3" style="1" customWidth="1"/>
    <col min="10239" max="10239" width="2.88671875" style="1" customWidth="1"/>
    <col min="10240" max="10240" width="49.88671875" style="1" customWidth="1"/>
    <col min="10241" max="10241" width="26.33203125" style="1" customWidth="1"/>
    <col min="10242" max="10242" width="15.5546875" style="1" customWidth="1"/>
    <col min="10243" max="10243" width="8.33203125" style="1" customWidth="1"/>
    <col min="10244" max="10244" width="17.109375" style="1" customWidth="1"/>
    <col min="10245" max="10245" width="8.44140625" style="1" customWidth="1"/>
    <col min="10246" max="10246" width="17.109375" style="1" customWidth="1"/>
    <col min="10247" max="10247" width="8.5546875" style="1" customWidth="1"/>
    <col min="10248" max="10248" width="8.6640625" style="1"/>
    <col min="10249" max="10249" width="8" style="1" customWidth="1"/>
    <col min="10250" max="10250" width="8.6640625" style="1"/>
    <col min="10251" max="10251" width="8" style="1" customWidth="1"/>
    <col min="10252" max="10252" width="8.6640625" style="1"/>
    <col min="10253" max="10253" width="8.109375" style="1" customWidth="1"/>
    <col min="10254" max="10254" width="8.6640625" style="1"/>
    <col min="10255" max="10255" width="12.44140625" style="1" customWidth="1"/>
    <col min="10256" max="10256" width="6.6640625" style="1" customWidth="1"/>
    <col min="10257" max="10486" width="8.6640625" style="1"/>
    <col min="10487" max="10487" width="27" style="1" customWidth="1"/>
    <col min="10488" max="10488" width="23.88671875" style="1" customWidth="1"/>
    <col min="10489" max="10489" width="30.5546875" style="1" customWidth="1"/>
    <col min="10490" max="10490" width="2.5546875" style="1" customWidth="1"/>
    <col min="10491" max="10492" width="3" style="1" bestFit="1" customWidth="1"/>
    <col min="10493" max="10493" width="2.5546875" style="1" customWidth="1"/>
    <col min="10494" max="10494" width="3" style="1" customWidth="1"/>
    <col min="10495" max="10495" width="2.88671875" style="1" customWidth="1"/>
    <col min="10496" max="10496" width="49.88671875" style="1" customWidth="1"/>
    <col min="10497" max="10497" width="26.33203125" style="1" customWidth="1"/>
    <col min="10498" max="10498" width="15.5546875" style="1" customWidth="1"/>
    <col min="10499" max="10499" width="8.33203125" style="1" customWidth="1"/>
    <col min="10500" max="10500" width="17.109375" style="1" customWidth="1"/>
    <col min="10501" max="10501" width="8.44140625" style="1" customWidth="1"/>
    <col min="10502" max="10502" width="17.109375" style="1" customWidth="1"/>
    <col min="10503" max="10503" width="8.5546875" style="1" customWidth="1"/>
    <col min="10504" max="10504" width="8.6640625" style="1"/>
    <col min="10505" max="10505" width="8" style="1" customWidth="1"/>
    <col min="10506" max="10506" width="8.6640625" style="1"/>
    <col min="10507" max="10507" width="8" style="1" customWidth="1"/>
    <col min="10508" max="10508" width="8.6640625" style="1"/>
    <col min="10509" max="10509" width="8.109375" style="1" customWidth="1"/>
    <col min="10510" max="10510" width="8.6640625" style="1"/>
    <col min="10511" max="10511" width="12.44140625" style="1" customWidth="1"/>
    <col min="10512" max="10512" width="6.6640625" style="1" customWidth="1"/>
    <col min="10513" max="10742" width="8.6640625" style="1"/>
    <col min="10743" max="10743" width="27" style="1" customWidth="1"/>
    <col min="10744" max="10744" width="23.88671875" style="1" customWidth="1"/>
    <col min="10745" max="10745" width="30.5546875" style="1" customWidth="1"/>
    <col min="10746" max="10746" width="2.5546875" style="1" customWidth="1"/>
    <col min="10747" max="10748" width="3" style="1" bestFit="1" customWidth="1"/>
    <col min="10749" max="10749" width="2.5546875" style="1" customWidth="1"/>
    <col min="10750" max="10750" width="3" style="1" customWidth="1"/>
    <col min="10751" max="10751" width="2.88671875" style="1" customWidth="1"/>
    <col min="10752" max="10752" width="49.88671875" style="1" customWidth="1"/>
    <col min="10753" max="10753" width="26.33203125" style="1" customWidth="1"/>
    <col min="10754" max="10754" width="15.5546875" style="1" customWidth="1"/>
    <col min="10755" max="10755" width="8.33203125" style="1" customWidth="1"/>
    <col min="10756" max="10756" width="17.109375" style="1" customWidth="1"/>
    <col min="10757" max="10757" width="8.44140625" style="1" customWidth="1"/>
    <col min="10758" max="10758" width="17.109375" style="1" customWidth="1"/>
    <col min="10759" max="10759" width="8.5546875" style="1" customWidth="1"/>
    <col min="10760" max="10760" width="8.6640625" style="1"/>
    <col min="10761" max="10761" width="8" style="1" customWidth="1"/>
    <col min="10762" max="10762" width="8.6640625" style="1"/>
    <col min="10763" max="10763" width="8" style="1" customWidth="1"/>
    <col min="10764" max="10764" width="8.6640625" style="1"/>
    <col min="10765" max="10765" width="8.109375" style="1" customWidth="1"/>
    <col min="10766" max="10766" width="8.6640625" style="1"/>
    <col min="10767" max="10767" width="12.44140625" style="1" customWidth="1"/>
    <col min="10768" max="10768" width="6.6640625" style="1" customWidth="1"/>
    <col min="10769" max="10998" width="8.6640625" style="1"/>
    <col min="10999" max="10999" width="27" style="1" customWidth="1"/>
    <col min="11000" max="11000" width="23.88671875" style="1" customWidth="1"/>
    <col min="11001" max="11001" width="30.5546875" style="1" customWidth="1"/>
    <col min="11002" max="11002" width="2.5546875" style="1" customWidth="1"/>
    <col min="11003" max="11004" width="3" style="1" bestFit="1" customWidth="1"/>
    <col min="11005" max="11005" width="2.5546875" style="1" customWidth="1"/>
    <col min="11006" max="11006" width="3" style="1" customWidth="1"/>
    <col min="11007" max="11007" width="2.88671875" style="1" customWidth="1"/>
    <col min="11008" max="11008" width="49.88671875" style="1" customWidth="1"/>
    <col min="11009" max="11009" width="26.33203125" style="1" customWidth="1"/>
    <col min="11010" max="11010" width="15.5546875" style="1" customWidth="1"/>
    <col min="11011" max="11011" width="8.33203125" style="1" customWidth="1"/>
    <col min="11012" max="11012" width="17.109375" style="1" customWidth="1"/>
    <col min="11013" max="11013" width="8.44140625" style="1" customWidth="1"/>
    <col min="11014" max="11014" width="17.109375" style="1" customWidth="1"/>
    <col min="11015" max="11015" width="8.5546875" style="1" customWidth="1"/>
    <col min="11016" max="11016" width="8.6640625" style="1"/>
    <col min="11017" max="11017" width="8" style="1" customWidth="1"/>
    <col min="11018" max="11018" width="8.6640625" style="1"/>
    <col min="11019" max="11019" width="8" style="1" customWidth="1"/>
    <col min="11020" max="11020" width="8.6640625" style="1"/>
    <col min="11021" max="11021" width="8.109375" style="1" customWidth="1"/>
    <col min="11022" max="11022" width="8.6640625" style="1"/>
    <col min="11023" max="11023" width="12.44140625" style="1" customWidth="1"/>
    <col min="11024" max="11024" width="6.6640625" style="1" customWidth="1"/>
    <col min="11025" max="11254" width="8.6640625" style="1"/>
    <col min="11255" max="11255" width="27" style="1" customWidth="1"/>
    <col min="11256" max="11256" width="23.88671875" style="1" customWidth="1"/>
    <col min="11257" max="11257" width="30.5546875" style="1" customWidth="1"/>
    <col min="11258" max="11258" width="2.5546875" style="1" customWidth="1"/>
    <col min="11259" max="11260" width="3" style="1" bestFit="1" customWidth="1"/>
    <col min="11261" max="11261" width="2.5546875" style="1" customWidth="1"/>
    <col min="11262" max="11262" width="3" style="1" customWidth="1"/>
    <col min="11263" max="11263" width="2.88671875" style="1" customWidth="1"/>
    <col min="11264" max="11264" width="49.88671875" style="1" customWidth="1"/>
    <col min="11265" max="11265" width="26.33203125" style="1" customWidth="1"/>
    <col min="11266" max="11266" width="15.5546875" style="1" customWidth="1"/>
    <col min="11267" max="11267" width="8.33203125" style="1" customWidth="1"/>
    <col min="11268" max="11268" width="17.109375" style="1" customWidth="1"/>
    <col min="11269" max="11269" width="8.44140625" style="1" customWidth="1"/>
    <col min="11270" max="11270" width="17.109375" style="1" customWidth="1"/>
    <col min="11271" max="11271" width="8.5546875" style="1" customWidth="1"/>
    <col min="11272" max="11272" width="8.6640625" style="1"/>
    <col min="11273" max="11273" width="8" style="1" customWidth="1"/>
    <col min="11274" max="11274" width="8.6640625" style="1"/>
    <col min="11275" max="11275" width="8" style="1" customWidth="1"/>
    <col min="11276" max="11276" width="8.6640625" style="1"/>
    <col min="11277" max="11277" width="8.109375" style="1" customWidth="1"/>
    <col min="11278" max="11278" width="8.6640625" style="1"/>
    <col min="11279" max="11279" width="12.44140625" style="1" customWidth="1"/>
    <col min="11280" max="11280" width="6.6640625" style="1" customWidth="1"/>
    <col min="11281" max="11510" width="8.6640625" style="1"/>
    <col min="11511" max="11511" width="27" style="1" customWidth="1"/>
    <col min="11512" max="11512" width="23.88671875" style="1" customWidth="1"/>
    <col min="11513" max="11513" width="30.5546875" style="1" customWidth="1"/>
    <col min="11514" max="11514" width="2.5546875" style="1" customWidth="1"/>
    <col min="11515" max="11516" width="3" style="1" bestFit="1" customWidth="1"/>
    <col min="11517" max="11517" width="2.5546875" style="1" customWidth="1"/>
    <col min="11518" max="11518" width="3" style="1" customWidth="1"/>
    <col min="11519" max="11519" width="2.88671875" style="1" customWidth="1"/>
    <col min="11520" max="11520" width="49.88671875" style="1" customWidth="1"/>
    <col min="11521" max="11521" width="26.33203125" style="1" customWidth="1"/>
    <col min="11522" max="11522" width="15.5546875" style="1" customWidth="1"/>
    <col min="11523" max="11523" width="8.33203125" style="1" customWidth="1"/>
    <col min="11524" max="11524" width="17.109375" style="1" customWidth="1"/>
    <col min="11525" max="11525" width="8.44140625" style="1" customWidth="1"/>
    <col min="11526" max="11526" width="17.109375" style="1" customWidth="1"/>
    <col min="11527" max="11527" width="8.5546875" style="1" customWidth="1"/>
    <col min="11528" max="11528" width="8.6640625" style="1"/>
    <col min="11529" max="11529" width="8" style="1" customWidth="1"/>
    <col min="11530" max="11530" width="8.6640625" style="1"/>
    <col min="11531" max="11531" width="8" style="1" customWidth="1"/>
    <col min="11532" max="11532" width="8.6640625" style="1"/>
    <col min="11533" max="11533" width="8.109375" style="1" customWidth="1"/>
    <col min="11534" max="11534" width="8.6640625" style="1"/>
    <col min="11535" max="11535" width="12.44140625" style="1" customWidth="1"/>
    <col min="11536" max="11536" width="6.6640625" style="1" customWidth="1"/>
    <col min="11537" max="11766" width="8.6640625" style="1"/>
    <col min="11767" max="11767" width="27" style="1" customWidth="1"/>
    <col min="11768" max="11768" width="23.88671875" style="1" customWidth="1"/>
    <col min="11769" max="11769" width="30.5546875" style="1" customWidth="1"/>
    <col min="11770" max="11770" width="2.5546875" style="1" customWidth="1"/>
    <col min="11771" max="11772" width="3" style="1" bestFit="1" customWidth="1"/>
    <col min="11773" max="11773" width="2.5546875" style="1" customWidth="1"/>
    <col min="11774" max="11774" width="3" style="1" customWidth="1"/>
    <col min="11775" max="11775" width="2.88671875" style="1" customWidth="1"/>
    <col min="11776" max="11776" width="49.88671875" style="1" customWidth="1"/>
    <col min="11777" max="11777" width="26.33203125" style="1" customWidth="1"/>
    <col min="11778" max="11778" width="15.5546875" style="1" customWidth="1"/>
    <col min="11779" max="11779" width="8.33203125" style="1" customWidth="1"/>
    <col min="11780" max="11780" width="17.109375" style="1" customWidth="1"/>
    <col min="11781" max="11781" width="8.44140625" style="1" customWidth="1"/>
    <col min="11782" max="11782" width="17.109375" style="1" customWidth="1"/>
    <col min="11783" max="11783" width="8.5546875" style="1" customWidth="1"/>
    <col min="11784" max="11784" width="8.6640625" style="1"/>
    <col min="11785" max="11785" width="8" style="1" customWidth="1"/>
    <col min="11786" max="11786" width="8.6640625" style="1"/>
    <col min="11787" max="11787" width="8" style="1" customWidth="1"/>
    <col min="11788" max="11788" width="8.6640625" style="1"/>
    <col min="11789" max="11789" width="8.109375" style="1" customWidth="1"/>
    <col min="11790" max="11790" width="8.6640625" style="1"/>
    <col min="11791" max="11791" width="12.44140625" style="1" customWidth="1"/>
    <col min="11792" max="11792" width="6.6640625" style="1" customWidth="1"/>
    <col min="11793" max="12022" width="8.6640625" style="1"/>
    <col min="12023" max="12023" width="27" style="1" customWidth="1"/>
    <col min="12024" max="12024" width="23.88671875" style="1" customWidth="1"/>
    <col min="12025" max="12025" width="30.5546875" style="1" customWidth="1"/>
    <col min="12026" max="12026" width="2.5546875" style="1" customWidth="1"/>
    <col min="12027" max="12028" width="3" style="1" bestFit="1" customWidth="1"/>
    <col min="12029" max="12029" width="2.5546875" style="1" customWidth="1"/>
    <col min="12030" max="12030" width="3" style="1" customWidth="1"/>
    <col min="12031" max="12031" width="2.88671875" style="1" customWidth="1"/>
    <col min="12032" max="12032" width="49.88671875" style="1" customWidth="1"/>
    <col min="12033" max="12033" width="26.33203125" style="1" customWidth="1"/>
    <col min="12034" max="12034" width="15.5546875" style="1" customWidth="1"/>
    <col min="12035" max="12035" width="8.33203125" style="1" customWidth="1"/>
    <col min="12036" max="12036" width="17.109375" style="1" customWidth="1"/>
    <col min="12037" max="12037" width="8.44140625" style="1" customWidth="1"/>
    <col min="12038" max="12038" width="17.109375" style="1" customWidth="1"/>
    <col min="12039" max="12039" width="8.5546875" style="1" customWidth="1"/>
    <col min="12040" max="12040" width="8.6640625" style="1"/>
    <col min="12041" max="12041" width="8" style="1" customWidth="1"/>
    <col min="12042" max="12042" width="8.6640625" style="1"/>
    <col min="12043" max="12043" width="8" style="1" customWidth="1"/>
    <col min="12044" max="12044" width="8.6640625" style="1"/>
    <col min="12045" max="12045" width="8.109375" style="1" customWidth="1"/>
    <col min="12046" max="12046" width="8.6640625" style="1"/>
    <col min="12047" max="12047" width="12.44140625" style="1" customWidth="1"/>
    <col min="12048" max="12048" width="6.6640625" style="1" customWidth="1"/>
    <col min="12049" max="12278" width="8.6640625" style="1"/>
    <col min="12279" max="12279" width="27" style="1" customWidth="1"/>
    <col min="12280" max="12280" width="23.88671875" style="1" customWidth="1"/>
    <col min="12281" max="12281" width="30.5546875" style="1" customWidth="1"/>
    <col min="12282" max="12282" width="2.5546875" style="1" customWidth="1"/>
    <col min="12283" max="12284" width="3" style="1" bestFit="1" customWidth="1"/>
    <col min="12285" max="12285" width="2.5546875" style="1" customWidth="1"/>
    <col min="12286" max="12286" width="3" style="1" customWidth="1"/>
    <col min="12287" max="12287" width="2.88671875" style="1" customWidth="1"/>
    <col min="12288" max="12288" width="49.88671875" style="1" customWidth="1"/>
    <col min="12289" max="12289" width="26.33203125" style="1" customWidth="1"/>
    <col min="12290" max="12290" width="15.5546875" style="1" customWidth="1"/>
    <col min="12291" max="12291" width="8.33203125" style="1" customWidth="1"/>
    <col min="12292" max="12292" width="17.109375" style="1" customWidth="1"/>
    <col min="12293" max="12293" width="8.44140625" style="1" customWidth="1"/>
    <col min="12294" max="12294" width="17.109375" style="1" customWidth="1"/>
    <col min="12295" max="12295" width="8.5546875" style="1" customWidth="1"/>
    <col min="12296" max="12296" width="8.6640625" style="1"/>
    <col min="12297" max="12297" width="8" style="1" customWidth="1"/>
    <col min="12298" max="12298" width="8.6640625" style="1"/>
    <col min="12299" max="12299" width="8" style="1" customWidth="1"/>
    <col min="12300" max="12300" width="8.6640625" style="1"/>
    <col min="12301" max="12301" width="8.109375" style="1" customWidth="1"/>
    <col min="12302" max="12302" width="8.6640625" style="1"/>
    <col min="12303" max="12303" width="12.44140625" style="1" customWidth="1"/>
    <col min="12304" max="12304" width="6.6640625" style="1" customWidth="1"/>
    <col min="12305" max="12534" width="8.6640625" style="1"/>
    <col min="12535" max="12535" width="27" style="1" customWidth="1"/>
    <col min="12536" max="12536" width="23.88671875" style="1" customWidth="1"/>
    <col min="12537" max="12537" width="30.5546875" style="1" customWidth="1"/>
    <col min="12538" max="12538" width="2.5546875" style="1" customWidth="1"/>
    <col min="12539" max="12540" width="3" style="1" bestFit="1" customWidth="1"/>
    <col min="12541" max="12541" width="2.5546875" style="1" customWidth="1"/>
    <col min="12542" max="12542" width="3" style="1" customWidth="1"/>
    <col min="12543" max="12543" width="2.88671875" style="1" customWidth="1"/>
    <col min="12544" max="12544" width="49.88671875" style="1" customWidth="1"/>
    <col min="12545" max="12545" width="26.33203125" style="1" customWidth="1"/>
    <col min="12546" max="12546" width="15.5546875" style="1" customWidth="1"/>
    <col min="12547" max="12547" width="8.33203125" style="1" customWidth="1"/>
    <col min="12548" max="12548" width="17.109375" style="1" customWidth="1"/>
    <col min="12549" max="12549" width="8.44140625" style="1" customWidth="1"/>
    <col min="12550" max="12550" width="17.109375" style="1" customWidth="1"/>
    <col min="12551" max="12551" width="8.5546875" style="1" customWidth="1"/>
    <col min="12552" max="12552" width="8.6640625" style="1"/>
    <col min="12553" max="12553" width="8" style="1" customWidth="1"/>
    <col min="12554" max="12554" width="8.6640625" style="1"/>
    <col min="12555" max="12555" width="8" style="1" customWidth="1"/>
    <col min="12556" max="12556" width="8.6640625" style="1"/>
    <col min="12557" max="12557" width="8.109375" style="1" customWidth="1"/>
    <col min="12558" max="12558" width="8.6640625" style="1"/>
    <col min="12559" max="12559" width="12.44140625" style="1" customWidth="1"/>
    <col min="12560" max="12560" width="6.6640625" style="1" customWidth="1"/>
    <col min="12561" max="12790" width="8.6640625" style="1"/>
    <col min="12791" max="12791" width="27" style="1" customWidth="1"/>
    <col min="12792" max="12792" width="23.88671875" style="1" customWidth="1"/>
    <col min="12793" max="12793" width="30.5546875" style="1" customWidth="1"/>
    <col min="12794" max="12794" width="2.5546875" style="1" customWidth="1"/>
    <col min="12795" max="12796" width="3" style="1" bestFit="1" customWidth="1"/>
    <col min="12797" max="12797" width="2.5546875" style="1" customWidth="1"/>
    <col min="12798" max="12798" width="3" style="1" customWidth="1"/>
    <col min="12799" max="12799" width="2.88671875" style="1" customWidth="1"/>
    <col min="12800" max="12800" width="49.88671875" style="1" customWidth="1"/>
    <col min="12801" max="12801" width="26.33203125" style="1" customWidth="1"/>
    <col min="12802" max="12802" width="15.5546875" style="1" customWidth="1"/>
    <col min="12803" max="12803" width="8.33203125" style="1" customWidth="1"/>
    <col min="12804" max="12804" width="17.109375" style="1" customWidth="1"/>
    <col min="12805" max="12805" width="8.44140625" style="1" customWidth="1"/>
    <col min="12806" max="12806" width="17.109375" style="1" customWidth="1"/>
    <col min="12807" max="12807" width="8.5546875" style="1" customWidth="1"/>
    <col min="12808" max="12808" width="8.6640625" style="1"/>
    <col min="12809" max="12809" width="8" style="1" customWidth="1"/>
    <col min="12810" max="12810" width="8.6640625" style="1"/>
    <col min="12811" max="12811" width="8" style="1" customWidth="1"/>
    <col min="12812" max="12812" width="8.6640625" style="1"/>
    <col min="12813" max="12813" width="8.109375" style="1" customWidth="1"/>
    <col min="12814" max="12814" width="8.6640625" style="1"/>
    <col min="12815" max="12815" width="12.44140625" style="1" customWidth="1"/>
    <col min="12816" max="12816" width="6.6640625" style="1" customWidth="1"/>
    <col min="12817" max="13046" width="8.6640625" style="1"/>
    <col min="13047" max="13047" width="27" style="1" customWidth="1"/>
    <col min="13048" max="13048" width="23.88671875" style="1" customWidth="1"/>
    <col min="13049" max="13049" width="30.5546875" style="1" customWidth="1"/>
    <col min="13050" max="13050" width="2.5546875" style="1" customWidth="1"/>
    <col min="13051" max="13052" width="3" style="1" bestFit="1" customWidth="1"/>
    <col min="13053" max="13053" width="2.5546875" style="1" customWidth="1"/>
    <col min="13054" max="13054" width="3" style="1" customWidth="1"/>
    <col min="13055" max="13055" width="2.88671875" style="1" customWidth="1"/>
    <col min="13056" max="13056" width="49.88671875" style="1" customWidth="1"/>
    <col min="13057" max="13057" width="26.33203125" style="1" customWidth="1"/>
    <col min="13058" max="13058" width="15.5546875" style="1" customWidth="1"/>
    <col min="13059" max="13059" width="8.33203125" style="1" customWidth="1"/>
    <col min="13060" max="13060" width="17.109375" style="1" customWidth="1"/>
    <col min="13061" max="13061" width="8.44140625" style="1" customWidth="1"/>
    <col min="13062" max="13062" width="17.109375" style="1" customWidth="1"/>
    <col min="13063" max="13063" width="8.5546875" style="1" customWidth="1"/>
    <col min="13064" max="13064" width="8.6640625" style="1"/>
    <col min="13065" max="13065" width="8" style="1" customWidth="1"/>
    <col min="13066" max="13066" width="8.6640625" style="1"/>
    <col min="13067" max="13067" width="8" style="1" customWidth="1"/>
    <col min="13068" max="13068" width="8.6640625" style="1"/>
    <col min="13069" max="13069" width="8.109375" style="1" customWidth="1"/>
    <col min="13070" max="13070" width="8.6640625" style="1"/>
    <col min="13071" max="13071" width="12.44140625" style="1" customWidth="1"/>
    <col min="13072" max="13072" width="6.6640625" style="1" customWidth="1"/>
    <col min="13073" max="13302" width="8.6640625" style="1"/>
    <col min="13303" max="13303" width="27" style="1" customWidth="1"/>
    <col min="13304" max="13304" width="23.88671875" style="1" customWidth="1"/>
    <col min="13305" max="13305" width="30.5546875" style="1" customWidth="1"/>
    <col min="13306" max="13306" width="2.5546875" style="1" customWidth="1"/>
    <col min="13307" max="13308" width="3" style="1" bestFit="1" customWidth="1"/>
    <col min="13309" max="13309" width="2.5546875" style="1" customWidth="1"/>
    <col min="13310" max="13310" width="3" style="1" customWidth="1"/>
    <col min="13311" max="13311" width="2.88671875" style="1" customWidth="1"/>
    <col min="13312" max="13312" width="49.88671875" style="1" customWidth="1"/>
    <col min="13313" max="13313" width="26.33203125" style="1" customWidth="1"/>
    <col min="13314" max="13314" width="15.5546875" style="1" customWidth="1"/>
    <col min="13315" max="13315" width="8.33203125" style="1" customWidth="1"/>
    <col min="13316" max="13316" width="17.109375" style="1" customWidth="1"/>
    <col min="13317" max="13317" width="8.44140625" style="1" customWidth="1"/>
    <col min="13318" max="13318" width="17.109375" style="1" customWidth="1"/>
    <col min="13319" max="13319" width="8.5546875" style="1" customWidth="1"/>
    <col min="13320" max="13320" width="8.6640625" style="1"/>
    <col min="13321" max="13321" width="8" style="1" customWidth="1"/>
    <col min="13322" max="13322" width="8.6640625" style="1"/>
    <col min="13323" max="13323" width="8" style="1" customWidth="1"/>
    <col min="13324" max="13324" width="8.6640625" style="1"/>
    <col min="13325" max="13325" width="8.109375" style="1" customWidth="1"/>
    <col min="13326" max="13326" width="8.6640625" style="1"/>
    <col min="13327" max="13327" width="12.44140625" style="1" customWidth="1"/>
    <col min="13328" max="13328" width="6.6640625" style="1" customWidth="1"/>
    <col min="13329" max="13558" width="8.6640625" style="1"/>
    <col min="13559" max="13559" width="27" style="1" customWidth="1"/>
    <col min="13560" max="13560" width="23.88671875" style="1" customWidth="1"/>
    <col min="13561" max="13561" width="30.5546875" style="1" customWidth="1"/>
    <col min="13562" max="13562" width="2.5546875" style="1" customWidth="1"/>
    <col min="13563" max="13564" width="3" style="1" bestFit="1" customWidth="1"/>
    <col min="13565" max="13565" width="2.5546875" style="1" customWidth="1"/>
    <col min="13566" max="13566" width="3" style="1" customWidth="1"/>
    <col min="13567" max="13567" width="2.88671875" style="1" customWidth="1"/>
    <col min="13568" max="13568" width="49.88671875" style="1" customWidth="1"/>
    <col min="13569" max="13569" width="26.33203125" style="1" customWidth="1"/>
    <col min="13570" max="13570" width="15.5546875" style="1" customWidth="1"/>
    <col min="13571" max="13571" width="8.33203125" style="1" customWidth="1"/>
    <col min="13572" max="13572" width="17.109375" style="1" customWidth="1"/>
    <col min="13573" max="13573" width="8.44140625" style="1" customWidth="1"/>
    <col min="13574" max="13574" width="17.109375" style="1" customWidth="1"/>
    <col min="13575" max="13575" width="8.5546875" style="1" customWidth="1"/>
    <col min="13576" max="13576" width="8.6640625" style="1"/>
    <col min="13577" max="13577" width="8" style="1" customWidth="1"/>
    <col min="13578" max="13578" width="8.6640625" style="1"/>
    <col min="13579" max="13579" width="8" style="1" customWidth="1"/>
    <col min="13580" max="13580" width="8.6640625" style="1"/>
    <col min="13581" max="13581" width="8.109375" style="1" customWidth="1"/>
    <col min="13582" max="13582" width="8.6640625" style="1"/>
    <col min="13583" max="13583" width="12.44140625" style="1" customWidth="1"/>
    <col min="13584" max="13584" width="6.6640625" style="1" customWidth="1"/>
    <col min="13585" max="13814" width="8.6640625" style="1"/>
    <col min="13815" max="13815" width="27" style="1" customWidth="1"/>
    <col min="13816" max="13816" width="23.88671875" style="1" customWidth="1"/>
    <col min="13817" max="13817" width="30.5546875" style="1" customWidth="1"/>
    <col min="13818" max="13818" width="2.5546875" style="1" customWidth="1"/>
    <col min="13819" max="13820" width="3" style="1" bestFit="1" customWidth="1"/>
    <col min="13821" max="13821" width="2.5546875" style="1" customWidth="1"/>
    <col min="13822" max="13822" width="3" style="1" customWidth="1"/>
    <col min="13823" max="13823" width="2.88671875" style="1" customWidth="1"/>
    <col min="13824" max="13824" width="49.88671875" style="1" customWidth="1"/>
    <col min="13825" max="13825" width="26.33203125" style="1" customWidth="1"/>
    <col min="13826" max="13826" width="15.5546875" style="1" customWidth="1"/>
    <col min="13827" max="13827" width="8.33203125" style="1" customWidth="1"/>
    <col min="13828" max="13828" width="17.109375" style="1" customWidth="1"/>
    <col min="13829" max="13829" width="8.44140625" style="1" customWidth="1"/>
    <col min="13830" max="13830" width="17.109375" style="1" customWidth="1"/>
    <col min="13831" max="13831" width="8.5546875" style="1" customWidth="1"/>
    <col min="13832" max="13832" width="8.6640625" style="1"/>
    <col min="13833" max="13833" width="8" style="1" customWidth="1"/>
    <col min="13834" max="13834" width="8.6640625" style="1"/>
    <col min="13835" max="13835" width="8" style="1" customWidth="1"/>
    <col min="13836" max="13836" width="8.6640625" style="1"/>
    <col min="13837" max="13837" width="8.109375" style="1" customWidth="1"/>
    <col min="13838" max="13838" width="8.6640625" style="1"/>
    <col min="13839" max="13839" width="12.44140625" style="1" customWidth="1"/>
    <col min="13840" max="13840" width="6.6640625" style="1" customWidth="1"/>
    <col min="13841" max="14070" width="8.6640625" style="1"/>
    <col min="14071" max="14071" width="27" style="1" customWidth="1"/>
    <col min="14072" max="14072" width="23.88671875" style="1" customWidth="1"/>
    <col min="14073" max="14073" width="30.5546875" style="1" customWidth="1"/>
    <col min="14074" max="14074" width="2.5546875" style="1" customWidth="1"/>
    <col min="14075" max="14076" width="3" style="1" bestFit="1" customWidth="1"/>
    <col min="14077" max="14077" width="2.5546875" style="1" customWidth="1"/>
    <col min="14078" max="14078" width="3" style="1" customWidth="1"/>
    <col min="14079" max="14079" width="2.88671875" style="1" customWidth="1"/>
    <col min="14080" max="14080" width="49.88671875" style="1" customWidth="1"/>
    <col min="14081" max="14081" width="26.33203125" style="1" customWidth="1"/>
    <col min="14082" max="14082" width="15.5546875" style="1" customWidth="1"/>
    <col min="14083" max="14083" width="8.33203125" style="1" customWidth="1"/>
    <col min="14084" max="14084" width="17.109375" style="1" customWidth="1"/>
    <col min="14085" max="14085" width="8.44140625" style="1" customWidth="1"/>
    <col min="14086" max="14086" width="17.109375" style="1" customWidth="1"/>
    <col min="14087" max="14087" width="8.5546875" style="1" customWidth="1"/>
    <col min="14088" max="14088" width="8.6640625" style="1"/>
    <col min="14089" max="14089" width="8" style="1" customWidth="1"/>
    <col min="14090" max="14090" width="8.6640625" style="1"/>
    <col min="14091" max="14091" width="8" style="1" customWidth="1"/>
    <col min="14092" max="14092" width="8.6640625" style="1"/>
    <col min="14093" max="14093" width="8.109375" style="1" customWidth="1"/>
    <col min="14094" max="14094" width="8.6640625" style="1"/>
    <col min="14095" max="14095" width="12.44140625" style="1" customWidth="1"/>
    <col min="14096" max="14096" width="6.6640625" style="1" customWidth="1"/>
    <col min="14097" max="14326" width="8.6640625" style="1"/>
    <col min="14327" max="14327" width="27" style="1" customWidth="1"/>
    <col min="14328" max="14328" width="23.88671875" style="1" customWidth="1"/>
    <col min="14329" max="14329" width="30.5546875" style="1" customWidth="1"/>
    <col min="14330" max="14330" width="2.5546875" style="1" customWidth="1"/>
    <col min="14331" max="14332" width="3" style="1" bestFit="1" customWidth="1"/>
    <col min="14333" max="14333" width="2.5546875" style="1" customWidth="1"/>
    <col min="14334" max="14334" width="3" style="1" customWidth="1"/>
    <col min="14335" max="14335" width="2.88671875" style="1" customWidth="1"/>
    <col min="14336" max="14336" width="49.88671875" style="1" customWidth="1"/>
    <col min="14337" max="14337" width="26.33203125" style="1" customWidth="1"/>
    <col min="14338" max="14338" width="15.5546875" style="1" customWidth="1"/>
    <col min="14339" max="14339" width="8.33203125" style="1" customWidth="1"/>
    <col min="14340" max="14340" width="17.109375" style="1" customWidth="1"/>
    <col min="14341" max="14341" width="8.44140625" style="1" customWidth="1"/>
    <col min="14342" max="14342" width="17.109375" style="1" customWidth="1"/>
    <col min="14343" max="14343" width="8.5546875" style="1" customWidth="1"/>
    <col min="14344" max="14344" width="8.6640625" style="1"/>
    <col min="14345" max="14345" width="8" style="1" customWidth="1"/>
    <col min="14346" max="14346" width="8.6640625" style="1"/>
    <col min="14347" max="14347" width="8" style="1" customWidth="1"/>
    <col min="14348" max="14348" width="8.6640625" style="1"/>
    <col min="14349" max="14349" width="8.109375" style="1" customWidth="1"/>
    <col min="14350" max="14350" width="8.6640625" style="1"/>
    <col min="14351" max="14351" width="12.44140625" style="1" customWidth="1"/>
    <col min="14352" max="14352" width="6.6640625" style="1" customWidth="1"/>
    <col min="14353" max="14582" width="8.6640625" style="1"/>
    <col min="14583" max="14583" width="27" style="1" customWidth="1"/>
    <col min="14584" max="14584" width="23.88671875" style="1" customWidth="1"/>
    <col min="14585" max="14585" width="30.5546875" style="1" customWidth="1"/>
    <col min="14586" max="14586" width="2.5546875" style="1" customWidth="1"/>
    <col min="14587" max="14588" width="3" style="1" bestFit="1" customWidth="1"/>
    <col min="14589" max="14589" width="2.5546875" style="1" customWidth="1"/>
    <col min="14590" max="14590" width="3" style="1" customWidth="1"/>
    <col min="14591" max="14591" width="2.88671875" style="1" customWidth="1"/>
    <col min="14592" max="14592" width="49.88671875" style="1" customWidth="1"/>
    <col min="14593" max="14593" width="26.33203125" style="1" customWidth="1"/>
    <col min="14594" max="14594" width="15.5546875" style="1" customWidth="1"/>
    <col min="14595" max="14595" width="8.33203125" style="1" customWidth="1"/>
    <col min="14596" max="14596" width="17.109375" style="1" customWidth="1"/>
    <col min="14597" max="14597" width="8.44140625" style="1" customWidth="1"/>
    <col min="14598" max="14598" width="17.109375" style="1" customWidth="1"/>
    <col min="14599" max="14599" width="8.5546875" style="1" customWidth="1"/>
    <col min="14600" max="14600" width="8.6640625" style="1"/>
    <col min="14601" max="14601" width="8" style="1" customWidth="1"/>
    <col min="14602" max="14602" width="8.6640625" style="1"/>
    <col min="14603" max="14603" width="8" style="1" customWidth="1"/>
    <col min="14604" max="14604" width="8.6640625" style="1"/>
    <col min="14605" max="14605" width="8.109375" style="1" customWidth="1"/>
    <col min="14606" max="14606" width="8.6640625" style="1"/>
    <col min="14607" max="14607" width="12.44140625" style="1" customWidth="1"/>
    <col min="14608" max="14608" width="6.6640625" style="1" customWidth="1"/>
    <col min="14609" max="14838" width="8.6640625" style="1"/>
    <col min="14839" max="14839" width="27" style="1" customWidth="1"/>
    <col min="14840" max="14840" width="23.88671875" style="1" customWidth="1"/>
    <col min="14841" max="14841" width="30.5546875" style="1" customWidth="1"/>
    <col min="14842" max="14842" width="2.5546875" style="1" customWidth="1"/>
    <col min="14843" max="14844" width="3" style="1" bestFit="1" customWidth="1"/>
    <col min="14845" max="14845" width="2.5546875" style="1" customWidth="1"/>
    <col min="14846" max="14846" width="3" style="1" customWidth="1"/>
    <col min="14847" max="14847" width="2.88671875" style="1" customWidth="1"/>
    <col min="14848" max="14848" width="49.88671875" style="1" customWidth="1"/>
    <col min="14849" max="14849" width="26.33203125" style="1" customWidth="1"/>
    <col min="14850" max="14850" width="15.5546875" style="1" customWidth="1"/>
    <col min="14851" max="14851" width="8.33203125" style="1" customWidth="1"/>
    <col min="14852" max="14852" width="17.109375" style="1" customWidth="1"/>
    <col min="14853" max="14853" width="8.44140625" style="1" customWidth="1"/>
    <col min="14854" max="14854" width="17.109375" style="1" customWidth="1"/>
    <col min="14855" max="14855" width="8.5546875" style="1" customWidth="1"/>
    <col min="14856" max="14856" width="8.6640625" style="1"/>
    <col min="14857" max="14857" width="8" style="1" customWidth="1"/>
    <col min="14858" max="14858" width="8.6640625" style="1"/>
    <col min="14859" max="14859" width="8" style="1" customWidth="1"/>
    <col min="14860" max="14860" width="8.6640625" style="1"/>
    <col min="14861" max="14861" width="8.109375" style="1" customWidth="1"/>
    <col min="14862" max="14862" width="8.6640625" style="1"/>
    <col min="14863" max="14863" width="12.44140625" style="1" customWidth="1"/>
    <col min="14864" max="14864" width="6.6640625" style="1" customWidth="1"/>
    <col min="14865" max="15094" width="8.6640625" style="1"/>
    <col min="15095" max="15095" width="27" style="1" customWidth="1"/>
    <col min="15096" max="15096" width="23.88671875" style="1" customWidth="1"/>
    <col min="15097" max="15097" width="30.5546875" style="1" customWidth="1"/>
    <col min="15098" max="15098" width="2.5546875" style="1" customWidth="1"/>
    <col min="15099" max="15100" width="3" style="1" bestFit="1" customWidth="1"/>
    <col min="15101" max="15101" width="2.5546875" style="1" customWidth="1"/>
    <col min="15102" max="15102" width="3" style="1" customWidth="1"/>
    <col min="15103" max="15103" width="2.88671875" style="1" customWidth="1"/>
    <col min="15104" max="15104" width="49.88671875" style="1" customWidth="1"/>
    <col min="15105" max="15105" width="26.33203125" style="1" customWidth="1"/>
    <col min="15106" max="15106" width="15.5546875" style="1" customWidth="1"/>
    <col min="15107" max="15107" width="8.33203125" style="1" customWidth="1"/>
    <col min="15108" max="15108" width="17.109375" style="1" customWidth="1"/>
    <col min="15109" max="15109" width="8.44140625" style="1" customWidth="1"/>
    <col min="15110" max="15110" width="17.109375" style="1" customWidth="1"/>
    <col min="15111" max="15111" width="8.5546875" style="1" customWidth="1"/>
    <col min="15112" max="15112" width="8.6640625" style="1"/>
    <col min="15113" max="15113" width="8" style="1" customWidth="1"/>
    <col min="15114" max="15114" width="8.6640625" style="1"/>
    <col min="15115" max="15115" width="8" style="1" customWidth="1"/>
    <col min="15116" max="15116" width="8.6640625" style="1"/>
    <col min="15117" max="15117" width="8.109375" style="1" customWidth="1"/>
    <col min="15118" max="15118" width="8.6640625" style="1"/>
    <col min="15119" max="15119" width="12.44140625" style="1" customWidth="1"/>
    <col min="15120" max="15120" width="6.6640625" style="1" customWidth="1"/>
    <col min="15121" max="15350" width="8.6640625" style="1"/>
    <col min="15351" max="15351" width="27" style="1" customWidth="1"/>
    <col min="15352" max="15352" width="23.88671875" style="1" customWidth="1"/>
    <col min="15353" max="15353" width="30.5546875" style="1" customWidth="1"/>
    <col min="15354" max="15354" width="2.5546875" style="1" customWidth="1"/>
    <col min="15355" max="15356" width="3" style="1" bestFit="1" customWidth="1"/>
    <col min="15357" max="15357" width="2.5546875" style="1" customWidth="1"/>
    <col min="15358" max="15358" width="3" style="1" customWidth="1"/>
    <col min="15359" max="15359" width="2.88671875" style="1" customWidth="1"/>
    <col min="15360" max="15360" width="49.88671875" style="1" customWidth="1"/>
    <col min="15361" max="15361" width="26.33203125" style="1" customWidth="1"/>
    <col min="15362" max="15362" width="15.5546875" style="1" customWidth="1"/>
    <col min="15363" max="15363" width="8.33203125" style="1" customWidth="1"/>
    <col min="15364" max="15364" width="17.109375" style="1" customWidth="1"/>
    <col min="15365" max="15365" width="8.44140625" style="1" customWidth="1"/>
    <col min="15366" max="15366" width="17.109375" style="1" customWidth="1"/>
    <col min="15367" max="15367" width="8.5546875" style="1" customWidth="1"/>
    <col min="15368" max="15368" width="8.6640625" style="1"/>
    <col min="15369" max="15369" width="8" style="1" customWidth="1"/>
    <col min="15370" max="15370" width="8.6640625" style="1"/>
    <col min="15371" max="15371" width="8" style="1" customWidth="1"/>
    <col min="15372" max="15372" width="8.6640625" style="1"/>
    <col min="15373" max="15373" width="8.109375" style="1" customWidth="1"/>
    <col min="15374" max="15374" width="8.6640625" style="1"/>
    <col min="15375" max="15375" width="12.44140625" style="1" customWidth="1"/>
    <col min="15376" max="15376" width="6.6640625" style="1" customWidth="1"/>
    <col min="15377" max="15606" width="8.6640625" style="1"/>
    <col min="15607" max="15607" width="27" style="1" customWidth="1"/>
    <col min="15608" max="15608" width="23.88671875" style="1" customWidth="1"/>
    <col min="15609" max="15609" width="30.5546875" style="1" customWidth="1"/>
    <col min="15610" max="15610" width="2.5546875" style="1" customWidth="1"/>
    <col min="15611" max="15612" width="3" style="1" bestFit="1" customWidth="1"/>
    <col min="15613" max="15613" width="2.5546875" style="1" customWidth="1"/>
    <col min="15614" max="15614" width="3" style="1" customWidth="1"/>
    <col min="15615" max="15615" width="2.88671875" style="1" customWidth="1"/>
    <col min="15616" max="15616" width="49.88671875" style="1" customWidth="1"/>
    <col min="15617" max="15617" width="26.33203125" style="1" customWidth="1"/>
    <col min="15618" max="15618" width="15.5546875" style="1" customWidth="1"/>
    <col min="15619" max="15619" width="8.33203125" style="1" customWidth="1"/>
    <col min="15620" max="15620" width="17.109375" style="1" customWidth="1"/>
    <col min="15621" max="15621" width="8.44140625" style="1" customWidth="1"/>
    <col min="15622" max="15622" width="17.109375" style="1" customWidth="1"/>
    <col min="15623" max="15623" width="8.5546875" style="1" customWidth="1"/>
    <col min="15624" max="15624" width="8.6640625" style="1"/>
    <col min="15625" max="15625" width="8" style="1" customWidth="1"/>
    <col min="15626" max="15626" width="8.6640625" style="1"/>
    <col min="15627" max="15627" width="8" style="1" customWidth="1"/>
    <col min="15628" max="15628" width="8.6640625" style="1"/>
    <col min="15629" max="15629" width="8.109375" style="1" customWidth="1"/>
    <col min="15630" max="15630" width="8.6640625" style="1"/>
    <col min="15631" max="15631" width="12.44140625" style="1" customWidth="1"/>
    <col min="15632" max="15632" width="6.6640625" style="1" customWidth="1"/>
    <col min="15633" max="15862" width="8.6640625" style="1"/>
    <col min="15863" max="15863" width="27" style="1" customWidth="1"/>
    <col min="15864" max="15864" width="23.88671875" style="1" customWidth="1"/>
    <col min="15865" max="15865" width="30.5546875" style="1" customWidth="1"/>
    <col min="15866" max="15866" width="2.5546875" style="1" customWidth="1"/>
    <col min="15867" max="15868" width="3" style="1" bestFit="1" customWidth="1"/>
    <col min="15869" max="15869" width="2.5546875" style="1" customWidth="1"/>
    <col min="15870" max="15870" width="3" style="1" customWidth="1"/>
    <col min="15871" max="15871" width="2.88671875" style="1" customWidth="1"/>
    <col min="15872" max="15872" width="49.88671875" style="1" customWidth="1"/>
    <col min="15873" max="15873" width="26.33203125" style="1" customWidth="1"/>
    <col min="15874" max="15874" width="15.5546875" style="1" customWidth="1"/>
    <col min="15875" max="15875" width="8.33203125" style="1" customWidth="1"/>
    <col min="15876" max="15876" width="17.109375" style="1" customWidth="1"/>
    <col min="15877" max="15877" width="8.44140625" style="1" customWidth="1"/>
    <col min="15878" max="15878" width="17.109375" style="1" customWidth="1"/>
    <col min="15879" max="15879" width="8.5546875" style="1" customWidth="1"/>
    <col min="15880" max="15880" width="8.6640625" style="1"/>
    <col min="15881" max="15881" width="8" style="1" customWidth="1"/>
    <col min="15882" max="15882" width="8.6640625" style="1"/>
    <col min="15883" max="15883" width="8" style="1" customWidth="1"/>
    <col min="15884" max="15884" width="8.6640625" style="1"/>
    <col min="15885" max="15885" width="8.109375" style="1" customWidth="1"/>
    <col min="15886" max="15886" width="8.6640625" style="1"/>
    <col min="15887" max="15887" width="12.44140625" style="1" customWidth="1"/>
    <col min="15888" max="15888" width="6.6640625" style="1" customWidth="1"/>
    <col min="15889" max="16118" width="8.6640625" style="1"/>
    <col min="16119" max="16119" width="27" style="1" customWidth="1"/>
    <col min="16120" max="16120" width="23.88671875" style="1" customWidth="1"/>
    <col min="16121" max="16121" width="30.5546875" style="1" customWidth="1"/>
    <col min="16122" max="16122" width="2.5546875" style="1" customWidth="1"/>
    <col min="16123" max="16124" width="3" style="1" bestFit="1" customWidth="1"/>
    <col min="16125" max="16125" width="2.5546875" style="1" customWidth="1"/>
    <col min="16126" max="16126" width="3" style="1" customWidth="1"/>
    <col min="16127" max="16127" width="2.88671875" style="1" customWidth="1"/>
    <col min="16128" max="16128" width="49.88671875" style="1" customWidth="1"/>
    <col min="16129" max="16129" width="26.33203125" style="1" customWidth="1"/>
    <col min="16130" max="16130" width="15.5546875" style="1" customWidth="1"/>
    <col min="16131" max="16131" width="8.33203125" style="1" customWidth="1"/>
    <col min="16132" max="16132" width="17.109375" style="1" customWidth="1"/>
    <col min="16133" max="16133" width="8.44140625" style="1" customWidth="1"/>
    <col min="16134" max="16134" width="17.109375" style="1" customWidth="1"/>
    <col min="16135" max="16135" width="8.5546875" style="1" customWidth="1"/>
    <col min="16136" max="16136" width="8.6640625" style="1"/>
    <col min="16137" max="16137" width="8" style="1" customWidth="1"/>
    <col min="16138" max="16138" width="8.6640625" style="1"/>
    <col min="16139" max="16139" width="8" style="1" customWidth="1"/>
    <col min="16140" max="16140" width="8.6640625" style="1"/>
    <col min="16141" max="16141" width="8.109375" style="1" customWidth="1"/>
    <col min="16142" max="16142" width="8.6640625" style="1"/>
    <col min="16143" max="16143" width="12.44140625" style="1" customWidth="1"/>
    <col min="16144" max="16144" width="6.6640625" style="1" customWidth="1"/>
    <col min="16145" max="16384" width="8.6640625" style="1"/>
  </cols>
  <sheetData>
    <row r="1" spans="1:17" ht="30" x14ac:dyDescent="0.5">
      <c r="A1" s="250" t="s">
        <v>278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</row>
    <row r="2" spans="1:17" ht="30" x14ac:dyDescent="0.5">
      <c r="A2" s="250" t="s">
        <v>8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</row>
    <row r="3" spans="1:17" ht="12.6" customHeight="1" x14ac:dyDescent="0.3">
      <c r="G3" s="4"/>
      <c r="H3" s="5"/>
      <c r="I3" s="4"/>
      <c r="J3" s="4"/>
      <c r="K3" s="4"/>
      <c r="L3" s="4"/>
      <c r="M3" s="4"/>
      <c r="N3" s="4"/>
    </row>
    <row r="4" spans="1:17" ht="12.6" customHeight="1" thickBot="1" x14ac:dyDescent="0.35">
      <c r="G4" s="6"/>
      <c r="H4" s="7"/>
      <c r="I4" s="6"/>
      <c r="J4" s="6"/>
      <c r="K4" s="6"/>
      <c r="L4" s="6"/>
      <c r="M4" s="6"/>
      <c r="N4" s="6"/>
    </row>
    <row r="5" spans="1:17" s="8" customFormat="1" ht="24.75" customHeight="1" x14ac:dyDescent="0.3">
      <c r="A5" s="251" t="s">
        <v>50</v>
      </c>
      <c r="B5" s="252"/>
      <c r="C5" s="257" t="s">
        <v>51</v>
      </c>
      <c r="D5" s="252"/>
      <c r="E5" s="257" t="s">
        <v>56</v>
      </c>
      <c r="F5" s="252"/>
      <c r="G5" s="260" t="s">
        <v>53</v>
      </c>
      <c r="H5" s="261"/>
      <c r="I5" s="261"/>
      <c r="J5" s="261"/>
      <c r="K5" s="261"/>
      <c r="L5" s="261"/>
      <c r="M5" s="261"/>
      <c r="N5" s="262"/>
      <c r="O5" s="257" t="s">
        <v>54</v>
      </c>
      <c r="P5" s="252"/>
    </row>
    <row r="6" spans="1:17" s="8" customFormat="1" ht="14.4" customHeight="1" x14ac:dyDescent="0.3">
      <c r="A6" s="253"/>
      <c r="B6" s="254"/>
      <c r="C6" s="258"/>
      <c r="D6" s="254"/>
      <c r="E6" s="258"/>
      <c r="F6" s="254"/>
      <c r="G6" s="263" t="s">
        <v>4</v>
      </c>
      <c r="H6" s="263"/>
      <c r="I6" s="263" t="s">
        <v>5</v>
      </c>
      <c r="J6" s="263"/>
      <c r="K6" s="263" t="s">
        <v>6</v>
      </c>
      <c r="L6" s="263"/>
      <c r="M6" s="263" t="s">
        <v>7</v>
      </c>
      <c r="N6" s="263"/>
      <c r="O6" s="258"/>
      <c r="P6" s="254"/>
    </row>
    <row r="7" spans="1:17" s="8" customFormat="1" ht="22.5" customHeight="1" x14ac:dyDescent="0.3">
      <c r="A7" s="253"/>
      <c r="B7" s="254"/>
      <c r="C7" s="258"/>
      <c r="D7" s="254"/>
      <c r="E7" s="258"/>
      <c r="F7" s="254"/>
      <c r="G7" s="263"/>
      <c r="H7" s="263"/>
      <c r="I7" s="263"/>
      <c r="J7" s="263"/>
      <c r="K7" s="263"/>
      <c r="L7" s="263"/>
      <c r="M7" s="263"/>
      <c r="N7" s="263"/>
      <c r="O7" s="259"/>
      <c r="P7" s="256"/>
    </row>
    <row r="8" spans="1:17" s="8" customFormat="1" ht="29.85" customHeight="1" x14ac:dyDescent="0.3">
      <c r="A8" s="255"/>
      <c r="B8" s="256"/>
      <c r="C8" s="259"/>
      <c r="D8" s="256"/>
      <c r="E8" s="259"/>
      <c r="F8" s="256"/>
      <c r="G8" s="33" t="s">
        <v>0</v>
      </c>
      <c r="H8" s="34" t="s">
        <v>1</v>
      </c>
      <c r="I8" s="33" t="s">
        <v>0</v>
      </c>
      <c r="J8" s="33" t="s">
        <v>1</v>
      </c>
      <c r="K8" s="33" t="s">
        <v>0</v>
      </c>
      <c r="L8" s="33" t="s">
        <v>1</v>
      </c>
      <c r="M8" s="33" t="s">
        <v>0</v>
      </c>
      <c r="N8" s="33" t="s">
        <v>1</v>
      </c>
      <c r="O8" s="33" t="s">
        <v>0</v>
      </c>
      <c r="P8" s="33" t="s">
        <v>1</v>
      </c>
    </row>
    <row r="9" spans="1:17" s="10" customFormat="1" ht="22.5" customHeight="1" x14ac:dyDescent="0.3">
      <c r="A9" s="264">
        <v>1</v>
      </c>
      <c r="B9" s="265"/>
      <c r="C9" s="266">
        <v>2</v>
      </c>
      <c r="D9" s="265"/>
      <c r="E9" s="266">
        <v>3</v>
      </c>
      <c r="F9" s="265"/>
      <c r="G9" s="9">
        <v>8</v>
      </c>
      <c r="H9" s="9">
        <v>9</v>
      </c>
      <c r="I9" s="9">
        <v>10</v>
      </c>
      <c r="J9" s="9">
        <v>11</v>
      </c>
      <c r="K9" s="9">
        <v>12</v>
      </c>
      <c r="L9" s="9">
        <v>13</v>
      </c>
      <c r="M9" s="9">
        <v>14</v>
      </c>
      <c r="N9" s="9">
        <v>15</v>
      </c>
      <c r="O9" s="9">
        <v>20</v>
      </c>
      <c r="P9" s="9">
        <v>21</v>
      </c>
    </row>
    <row r="10" spans="1:17" s="17" customFormat="1" ht="49.8" customHeight="1" x14ac:dyDescent="0.3">
      <c r="A10" s="11" t="s">
        <v>2</v>
      </c>
      <c r="B10" s="156" t="s">
        <v>35</v>
      </c>
      <c r="C10" s="157">
        <v>1</v>
      </c>
      <c r="D10" s="246" t="s">
        <v>40</v>
      </c>
      <c r="E10" s="158">
        <v>1</v>
      </c>
      <c r="F10" s="143" t="s">
        <v>41</v>
      </c>
      <c r="G10" s="31">
        <v>1</v>
      </c>
      <c r="H10" s="32">
        <f>SUM(Renaksi!L14,Renaksi!L15,Renaksi!L28,Renaksi!L29,Renaksi!L32,Renaksi!L51,Renaksi!L53,Renaksi!L56,Renaksi!L58,Renaksi!L59,Renaksi!L65,Renaksi!L66)</f>
        <v>920610295</v>
      </c>
      <c r="I10" s="31">
        <v>1</v>
      </c>
      <c r="J10" s="32">
        <f>SUM(Renaksi!N14,Renaksi!N15,Renaksi!N28,Renaksi!N29,Renaksi!N32,Renaksi!N51,Renaksi!N53,Renaksi!N56,Renaksi!N58,Renaksi!N59,Renaksi!N65,Renaksi!N66)</f>
        <v>1534350492</v>
      </c>
      <c r="K10" s="31">
        <v>1</v>
      </c>
      <c r="L10" s="32">
        <f>SUM(Renaksi!P14,Renaksi!P15,Renaksi!P28,Renaksi!P29,Renaksi!P32,Renaksi!P51,Renaksi!P53,Renaksi!P56,Renaksi!P58,Renaksi!P59,Renaksi!P65,Renaksi!P66)</f>
        <v>1534350492</v>
      </c>
      <c r="M10" s="31">
        <v>1</v>
      </c>
      <c r="N10" s="32">
        <f>SUM(Renaksi!R14,Renaksi!R15,Renaksi!R28,Renaksi!R29,Renaksi!R32,Renaksi!R51,Renaksi!R53,Renaksi!R56,Renaksi!R58,Renaksi!R59,Renaksi!R65,Renaksi!R66)</f>
        <v>2148090699</v>
      </c>
      <c r="O10" s="31">
        <v>1</v>
      </c>
      <c r="P10" s="220">
        <f>SUM(H10,J10,L10,N10)</f>
        <v>6137401978</v>
      </c>
      <c r="Q10" s="16">
        <v>8370161100</v>
      </c>
    </row>
    <row r="11" spans="1:17" s="17" customFormat="1" ht="45.9" customHeight="1" x14ac:dyDescent="0.3">
      <c r="A11" s="159"/>
      <c r="B11" s="23"/>
      <c r="C11" s="160"/>
      <c r="D11" s="247"/>
      <c r="E11" s="119">
        <v>2</v>
      </c>
      <c r="F11" s="21" t="s">
        <v>42</v>
      </c>
      <c r="G11" s="31">
        <v>1</v>
      </c>
      <c r="H11" s="32">
        <f>SUM(Renaksi!L54,Renaksi!L55,Renaksi!L57)</f>
        <v>117741600</v>
      </c>
      <c r="I11" s="15">
        <v>1</v>
      </c>
      <c r="J11" s="32">
        <f>SUM(Renaksi!N54,Renaksi!N55,Renaksi!N57)</f>
        <v>196236000</v>
      </c>
      <c r="K11" s="15">
        <v>1</v>
      </c>
      <c r="L11" s="32">
        <f>SUM(Renaksi!P54,Renaksi!P55,Renaksi!P57)</f>
        <v>196236000</v>
      </c>
      <c r="M11" s="15">
        <v>1</v>
      </c>
      <c r="N11" s="32">
        <f>SUM(Renaksi!R54,Renaksi!R55,Renaksi!R57)</f>
        <v>274730400</v>
      </c>
      <c r="O11" s="15">
        <v>1</v>
      </c>
      <c r="P11" s="220">
        <f>SUM(H11,J11,L11,N11)</f>
        <v>784944000</v>
      </c>
      <c r="Q11" s="16">
        <v>735945000</v>
      </c>
    </row>
    <row r="12" spans="1:17" s="17" customFormat="1" ht="40.200000000000003" customHeight="1" x14ac:dyDescent="0.3">
      <c r="A12" s="161">
        <v>2</v>
      </c>
      <c r="B12" s="240" t="s">
        <v>47</v>
      </c>
      <c r="C12" s="157">
        <v>1</v>
      </c>
      <c r="D12" s="246" t="s">
        <v>131</v>
      </c>
      <c r="E12" s="162">
        <v>1</v>
      </c>
      <c r="F12" s="163" t="s">
        <v>130</v>
      </c>
      <c r="G12" s="35">
        <v>1</v>
      </c>
      <c r="H12" s="36">
        <f>SUM(Renaksi!L82,Renaksi!L83,Renaksi!L84,Renaksi!L85,Renaksi!L90,Renaksi!L91,Renaksi!L92,Renaksi!L93)</f>
        <v>372292303</v>
      </c>
      <c r="I12" s="35">
        <v>1</v>
      </c>
      <c r="J12" s="36">
        <f>SUM(Renaksi!N82,Renaksi!N83,Renaksi!N84,Renaksi!N85,Renaksi!N90,Renaksi!N91,Renaksi!N92,Renaksi!N93)</f>
        <v>620487172</v>
      </c>
      <c r="K12" s="35">
        <v>1</v>
      </c>
      <c r="L12" s="36">
        <f>SUM(Renaksi!P82,Renaksi!P83,Renaksi!P84,Renaksi!P85,Renaksi!P90,Renaksi!P91,Renaksi!P92,Renaksi!P93)</f>
        <v>620487172</v>
      </c>
      <c r="M12" s="35">
        <v>1</v>
      </c>
      <c r="N12" s="36">
        <f>SUM(Renaksi!R82,Renaksi!R83,Renaksi!R84,Renaksi!R85,Renaksi!R90,Renaksi!R91,Renaksi!R92,Renaksi!R93)</f>
        <v>868682053</v>
      </c>
      <c r="O12" s="35">
        <v>1</v>
      </c>
      <c r="P12" s="220">
        <f>SUM(H12,J12,L12,N12)</f>
        <v>2481948700</v>
      </c>
      <c r="Q12" s="16">
        <v>806089000</v>
      </c>
    </row>
    <row r="13" spans="1:17" s="17" customFormat="1" ht="45.6" customHeight="1" x14ac:dyDescent="0.3">
      <c r="A13" s="117"/>
      <c r="B13" s="242"/>
      <c r="C13" s="119"/>
      <c r="D13" s="247"/>
      <c r="E13" s="164">
        <v>2</v>
      </c>
      <c r="F13" s="21" t="s">
        <v>132</v>
      </c>
      <c r="G13" s="144"/>
      <c r="H13" s="218"/>
      <c r="I13" s="144"/>
      <c r="J13" s="218"/>
      <c r="K13" s="144"/>
      <c r="L13" s="218"/>
      <c r="M13" s="144"/>
      <c r="N13" s="218"/>
      <c r="O13" s="144"/>
      <c r="P13" s="219"/>
      <c r="Q13" s="16">
        <v>405094000</v>
      </c>
    </row>
    <row r="14" spans="1:17" s="17" customFormat="1" ht="50.1" customHeight="1" x14ac:dyDescent="0.3">
      <c r="A14" s="18">
        <v>3</v>
      </c>
      <c r="B14" s="240" t="s">
        <v>43</v>
      </c>
      <c r="C14" s="13">
        <v>1</v>
      </c>
      <c r="D14" s="243" t="s">
        <v>133</v>
      </c>
      <c r="E14" s="13">
        <v>1</v>
      </c>
      <c r="F14" s="14" t="s">
        <v>134</v>
      </c>
      <c r="G14" s="216">
        <v>1</v>
      </c>
      <c r="H14" s="220">
        <f>SUM(Renaksi!L30,Renaksi!L31,Renaksi!L33,Renaksi!L48,Renaksi!L50,Renaksi!L60,Renaksi!L62,Renaksi!L64,Renaksi!L67,Renaksi!L69,Renaksi!L70)</f>
        <v>417770412</v>
      </c>
      <c r="I14" s="216">
        <v>1</v>
      </c>
      <c r="J14" s="220">
        <f>SUM(Renaksi!N30,Renaksi!N31,Renaksi!N33,Renaksi!N48,Renaksi!N50,Renaksi!N60,Renaksi!N62,Renaksi!N64,Renaksi!N67,Renaksi!N69,Renaksi!N70)</f>
        <v>696284020</v>
      </c>
      <c r="K14" s="216">
        <v>1</v>
      </c>
      <c r="L14" s="220">
        <f>SUM(Renaksi!P30,Renaksi!P31,Renaksi!P33,Renaksi!P48,Renaksi!P50,Renaksi!P60,Renaksi!P62,Renaksi!P64,Renaksi!P67,Renaksi!P69,Renaksi!P70)</f>
        <v>696284020</v>
      </c>
      <c r="M14" s="216">
        <v>1</v>
      </c>
      <c r="N14" s="220">
        <f>SUM(Renaksi!R30,Renaksi!R31,Renaksi!R33,Renaksi!R48,Renaksi!R50,Renaksi!R60,Renaksi!R62,Renaksi!R64,Renaksi!R67,Renaksi!R69,Renaksi!R70)</f>
        <v>974797637</v>
      </c>
      <c r="O14" s="216">
        <v>1</v>
      </c>
      <c r="P14" s="220">
        <f t="shared" ref="P14:P17" si="0">SUM(H14,J14,L14,N14)</f>
        <v>2785136089</v>
      </c>
      <c r="Q14" s="16">
        <v>2329120430</v>
      </c>
    </row>
    <row r="15" spans="1:17" s="17" customFormat="1" ht="60" customHeight="1" x14ac:dyDescent="0.3">
      <c r="A15" s="18"/>
      <c r="B15" s="241"/>
      <c r="C15" s="13"/>
      <c r="D15" s="244"/>
      <c r="E15" s="13"/>
      <c r="F15" s="14" t="s">
        <v>135</v>
      </c>
      <c r="G15" s="216">
        <v>1</v>
      </c>
      <c r="H15" s="223">
        <f>SUM(Renaksi!L34,Renaksi!L35,Renaksi!L49,Renaksi!L52,Renaksi!L61,Renaksi!L63,Renaksi!L68)</f>
        <v>255745126</v>
      </c>
      <c r="I15" s="217">
        <v>1</v>
      </c>
      <c r="J15" s="223">
        <f>SUM(Renaksi!N34,Renaksi!N35,Renaksi!N49,Renaksi!N52,Renaksi!N61,Renaksi!N63,Renaksi!N68)</f>
        <v>426241877</v>
      </c>
      <c r="K15" s="217">
        <v>1</v>
      </c>
      <c r="L15" s="223">
        <f>SUM(Renaksi!P34,Renaksi!P35,Renaksi!P49,Renaksi!P52,Renaksi!P61,Renaksi!P63,Renaksi!P68)</f>
        <v>426241877</v>
      </c>
      <c r="M15" s="217">
        <v>1</v>
      </c>
      <c r="N15" s="223">
        <f>SUM(Renaksi!R34,Renaksi!R35,Renaksi!R49,Renaksi!R52,Renaksi!R61,Renaksi!R63,Renaksi!R68)</f>
        <v>596738647</v>
      </c>
      <c r="O15" s="217">
        <v>1</v>
      </c>
      <c r="P15" s="220">
        <f t="shared" si="0"/>
        <v>1704967527</v>
      </c>
      <c r="Q15" s="16"/>
    </row>
    <row r="16" spans="1:17" s="17" customFormat="1" ht="39.6" customHeight="1" x14ac:dyDescent="0.3">
      <c r="A16" s="117"/>
      <c r="B16" s="242"/>
      <c r="C16" s="118"/>
      <c r="D16" s="245"/>
      <c r="E16" s="119">
        <v>2</v>
      </c>
      <c r="F16" s="21" t="s">
        <v>39</v>
      </c>
      <c r="G16" s="222"/>
      <c r="H16" s="145"/>
      <c r="I16" s="222"/>
      <c r="J16" s="145"/>
      <c r="K16" s="222"/>
      <c r="L16" s="145"/>
      <c r="M16" s="222"/>
      <c r="N16" s="145"/>
      <c r="O16" s="222"/>
      <c r="P16" s="219"/>
      <c r="Q16" s="16">
        <v>3234440000</v>
      </c>
    </row>
    <row r="17" spans="1:19" s="17" customFormat="1" ht="37.799999999999997" customHeight="1" x14ac:dyDescent="0.3">
      <c r="A17" s="18"/>
      <c r="B17" s="12" t="s">
        <v>45</v>
      </c>
      <c r="C17" s="214"/>
      <c r="D17" s="243" t="s">
        <v>137</v>
      </c>
      <c r="E17" s="215">
        <v>1</v>
      </c>
      <c r="F17" s="14" t="s">
        <v>136</v>
      </c>
      <c r="G17" s="216">
        <v>1</v>
      </c>
      <c r="H17" s="37">
        <f>SUM(Renaksi!L13,Renaksi!L16,Renaksi!L71,Renaksi!L73,Renaksi!L74,Renaksi!L75,Renaksi!L76)</f>
        <v>611103150</v>
      </c>
      <c r="I17" s="216">
        <v>1</v>
      </c>
      <c r="J17" s="37">
        <f>SUM(Renaksi!N13,Renaksi!N16,Renaksi!N71,Renaksi!N73,Renaksi!N74,Renaksi!N75,Renaksi!N76)</f>
        <v>1018505250</v>
      </c>
      <c r="K17" s="216">
        <v>1</v>
      </c>
      <c r="L17" s="37">
        <f>SUM(Renaksi!P13,Renaksi!P16,Renaksi!P71,Renaksi!P73,Renaksi!P74,Renaksi!P75,Renaksi!P76)</f>
        <v>1018505250</v>
      </c>
      <c r="M17" s="216">
        <v>1</v>
      </c>
      <c r="N17" s="37">
        <f>SUM(Renaksi!R13,Renaksi!R16,Renaksi!R71,Renaksi!R73,Renaksi!R74,Renaksi!R75,Renaksi!R76)</f>
        <v>1516907350</v>
      </c>
      <c r="O17" s="216">
        <v>1</v>
      </c>
      <c r="P17" s="220">
        <f t="shared" si="0"/>
        <v>4165021000</v>
      </c>
      <c r="Q17" s="16">
        <v>258595000</v>
      </c>
    </row>
    <row r="18" spans="1:19" s="17" customFormat="1" ht="48.6" customHeight="1" x14ac:dyDescent="0.3">
      <c r="A18" s="18"/>
      <c r="B18" s="12"/>
      <c r="C18" s="214"/>
      <c r="D18" s="245"/>
      <c r="E18" s="215">
        <v>2</v>
      </c>
      <c r="F18" s="14" t="s">
        <v>138</v>
      </c>
      <c r="G18" s="222"/>
      <c r="H18" s="145"/>
      <c r="I18" s="222"/>
      <c r="J18" s="145"/>
      <c r="K18" s="222"/>
      <c r="L18" s="145"/>
      <c r="M18" s="222"/>
      <c r="N18" s="145"/>
      <c r="O18" s="221"/>
      <c r="P18" s="219"/>
      <c r="Q18" s="16">
        <f>Q17+Q16</f>
        <v>3493035000</v>
      </c>
    </row>
    <row r="19" spans="1:19" s="19" customFormat="1" ht="37.799999999999997" customHeight="1" x14ac:dyDescent="0.3">
      <c r="A19" s="153">
        <v>4</v>
      </c>
      <c r="B19" s="146" t="s">
        <v>139</v>
      </c>
      <c r="C19" s="152">
        <v>1</v>
      </c>
      <c r="D19" s="248" t="s">
        <v>140</v>
      </c>
      <c r="E19" s="147">
        <v>1</v>
      </c>
      <c r="F19" s="148" t="s">
        <v>141</v>
      </c>
      <c r="G19" s="216">
        <v>1</v>
      </c>
      <c r="H19" s="37">
        <f>SUM(Renaksi!L20,Renaksi!L21,Renaksi!L22)</f>
        <v>29248950</v>
      </c>
      <c r="I19" s="216">
        <v>1</v>
      </c>
      <c r="J19" s="37">
        <f>SUM(Renaksi!N20,Renaksi!N21,Renaksi!N22)</f>
        <v>48748250</v>
      </c>
      <c r="K19" s="216">
        <v>1</v>
      </c>
      <c r="L19" s="37">
        <f>SUM(Renaksi!P20,Renaksi!P21,Renaksi!P22)</f>
        <v>48748250</v>
      </c>
      <c r="M19" s="216">
        <v>1</v>
      </c>
      <c r="N19" s="37">
        <f>SUM(Renaksi!R20,Renaksi!R21,Renaksi!R22)</f>
        <v>68247550</v>
      </c>
      <c r="O19" s="216">
        <v>1</v>
      </c>
      <c r="P19" s="220">
        <f>SUM(H19,J19,L19,N19)</f>
        <v>194993000</v>
      </c>
      <c r="Q19" s="16">
        <f>Q13-P19</f>
        <v>210101000</v>
      </c>
    </row>
    <row r="20" spans="1:19" s="19" customFormat="1" ht="56.4" customHeight="1" x14ac:dyDescent="0.3">
      <c r="A20" s="154"/>
      <c r="B20" s="149"/>
      <c r="C20" s="155"/>
      <c r="D20" s="249"/>
      <c r="E20" s="150">
        <v>2</v>
      </c>
      <c r="F20" s="151" t="s">
        <v>142</v>
      </c>
      <c r="G20" s="222"/>
      <c r="H20" s="145"/>
      <c r="I20" s="222"/>
      <c r="J20" s="145"/>
      <c r="K20" s="222"/>
      <c r="L20" s="145"/>
      <c r="M20" s="222"/>
      <c r="N20" s="145"/>
      <c r="O20" s="221"/>
      <c r="P20" s="219"/>
      <c r="Q20" s="16"/>
    </row>
    <row r="21" spans="1:19" s="19" customFormat="1" ht="45" hidden="1" customHeight="1" x14ac:dyDescent="0.3">
      <c r="A21" s="22"/>
      <c r="B21" s="23"/>
      <c r="C21" s="20"/>
      <c r="D21" s="24"/>
      <c r="E21" s="20"/>
      <c r="F21" s="21"/>
      <c r="G21" s="144">
        <v>0</v>
      </c>
      <c r="H21" s="145">
        <f>Renaksi!L95</f>
        <v>0</v>
      </c>
      <c r="I21" s="144">
        <v>1</v>
      </c>
      <c r="J21" s="145">
        <f>Renaksi!N94</f>
        <v>0</v>
      </c>
      <c r="K21" s="144">
        <v>1</v>
      </c>
      <c r="L21" s="145">
        <f>Renaksi!P94</f>
        <v>0</v>
      </c>
      <c r="M21" s="144">
        <v>1</v>
      </c>
      <c r="N21" s="145">
        <f>Renaksi!R94</f>
        <v>0</v>
      </c>
      <c r="O21" s="144">
        <v>1</v>
      </c>
      <c r="P21" s="145">
        <f>Renaksi!T94</f>
        <v>0</v>
      </c>
      <c r="Q21" s="16"/>
      <c r="S21" s="120">
        <f>SUM(P10:P21)</f>
        <v>18254412294</v>
      </c>
    </row>
    <row r="23" spans="1:19" ht="30.6" customHeight="1" x14ac:dyDescent="0.4">
      <c r="N23" s="26" t="s">
        <v>274</v>
      </c>
      <c r="P23" s="208"/>
    </row>
    <row r="24" spans="1:19" ht="15.6" customHeight="1" x14ac:dyDescent="0.3"/>
    <row r="25" spans="1:19" ht="21.75" customHeight="1" x14ac:dyDescent="0.4">
      <c r="N25" s="26" t="s">
        <v>275</v>
      </c>
    </row>
    <row r="26" spans="1:19" ht="22.8" x14ac:dyDescent="0.4">
      <c r="N26" s="26" t="s">
        <v>34</v>
      </c>
    </row>
    <row r="27" spans="1:19" ht="33.6" customHeight="1" x14ac:dyDescent="0.4">
      <c r="N27" s="26"/>
      <c r="P27" s="30"/>
    </row>
    <row r="28" spans="1:19" ht="33.6" customHeight="1" x14ac:dyDescent="0.4">
      <c r="N28" s="26"/>
      <c r="P28" s="208"/>
    </row>
    <row r="29" spans="1:19" ht="36" customHeight="1" x14ac:dyDescent="0.4">
      <c r="N29" s="27" t="s">
        <v>276</v>
      </c>
      <c r="P29" s="30"/>
    </row>
    <row r="30" spans="1:19" ht="23.85" customHeight="1" x14ac:dyDescent="0.4">
      <c r="M30" s="28"/>
      <c r="N30" s="26" t="s">
        <v>129</v>
      </c>
    </row>
    <row r="31" spans="1:19" ht="23.85" customHeight="1" x14ac:dyDescent="0.4">
      <c r="M31" s="28"/>
      <c r="N31" s="26" t="s">
        <v>277</v>
      </c>
    </row>
    <row r="32" spans="1:19" ht="22.8" x14ac:dyDescent="0.4">
      <c r="M32" s="29"/>
    </row>
    <row r="37" spans="7:16" x14ac:dyDescent="0.3">
      <c r="P37" s="208">
        <f>SUM(P10:P20)</f>
        <v>18254412294</v>
      </c>
    </row>
    <row r="39" spans="7:16" x14ac:dyDescent="0.3">
      <c r="P39" s="30">
        <v>18254412294</v>
      </c>
    </row>
    <row r="43" spans="7:16" x14ac:dyDescent="0.3">
      <c r="P43" s="208">
        <f>P37-P39</f>
        <v>0</v>
      </c>
    </row>
    <row r="45" spans="7:16" x14ac:dyDescent="0.3">
      <c r="G45" s="30"/>
      <c r="M45" s="30"/>
    </row>
  </sheetData>
  <mergeCells count="21">
    <mergeCell ref="D17:D18"/>
    <mergeCell ref="D19:D20"/>
    <mergeCell ref="A1:P1"/>
    <mergeCell ref="A2:P2"/>
    <mergeCell ref="A5:B8"/>
    <mergeCell ref="C5:D8"/>
    <mergeCell ref="E5:F8"/>
    <mergeCell ref="G5:N5"/>
    <mergeCell ref="O5:P7"/>
    <mergeCell ref="G6:H7"/>
    <mergeCell ref="I6:J7"/>
    <mergeCell ref="K6:L7"/>
    <mergeCell ref="M6:N7"/>
    <mergeCell ref="A9:B9"/>
    <mergeCell ref="C9:D9"/>
    <mergeCell ref="E9:F9"/>
    <mergeCell ref="B14:B16"/>
    <mergeCell ref="D14:D16"/>
    <mergeCell ref="B12:B13"/>
    <mergeCell ref="D10:D11"/>
    <mergeCell ref="D12:D13"/>
  </mergeCells>
  <printOptions horizontalCentered="1"/>
  <pageMargins left="0.11811023622047245" right="3.937007874015748E-2" top="0.78740157480314965" bottom="0.59055118110236227" header="0.23622047244094491" footer="0.23622047244094491"/>
  <pageSetup paperSize="9" scale="50" orientation="landscape" useFirstPageNumber="1" horizontalDpi="4294967293" r:id="rId1"/>
  <headerFooter alignWithMargins="0">
    <oddFooter>&amp;C&amp;F&amp;R&amp;P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0"/>
  <sheetViews>
    <sheetView tabSelected="1" view="pageBreakPreview" zoomScale="50" zoomScaleNormal="50" zoomScaleSheetLayoutView="50" workbookViewId="0">
      <pane ySplit="1344" topLeftCell="A91" activePane="bottomLeft"/>
      <selection activeCell="U1" sqref="U1:U1048576"/>
      <selection pane="bottomLeft" activeCell="Q121" sqref="Q121"/>
    </sheetView>
  </sheetViews>
  <sheetFormatPr defaultRowHeight="23.4" x14ac:dyDescent="0.3"/>
  <cols>
    <col min="1" max="1" width="4.44140625" style="39" customWidth="1"/>
    <col min="2" max="2" width="20.44140625" style="39" customWidth="1"/>
    <col min="3" max="3" width="4.88671875" style="40" customWidth="1"/>
    <col min="4" max="4" width="19.33203125" style="39" customWidth="1"/>
    <col min="5" max="5" width="5.109375" style="40" customWidth="1"/>
    <col min="6" max="6" width="22.109375" style="39" customWidth="1"/>
    <col min="7" max="7" width="5.109375" style="38" customWidth="1"/>
    <col min="8" max="8" width="34.44140625" style="38" customWidth="1"/>
    <col min="9" max="9" width="4.6640625" style="41" customWidth="1"/>
    <col min="10" max="10" width="53.44140625" style="38" customWidth="1"/>
    <col min="11" max="11" width="15.109375" style="38" customWidth="1"/>
    <col min="12" max="12" width="21.6640625" style="113" customWidth="1"/>
    <col min="13" max="13" width="19.88671875" style="38" customWidth="1"/>
    <col min="14" max="14" width="21" style="38" customWidth="1"/>
    <col min="15" max="15" width="20.88671875" style="38" customWidth="1"/>
    <col min="16" max="16" width="20.5546875" style="38" customWidth="1"/>
    <col min="17" max="17" width="19.109375" style="38" customWidth="1"/>
    <col min="18" max="19" width="20.44140625" style="38" customWidth="1"/>
    <col min="20" max="20" width="25.109375" style="38" customWidth="1"/>
    <col min="21" max="21" width="15.109375" style="239" customWidth="1"/>
    <col min="22" max="22" width="25.5546875" style="197" customWidth="1"/>
    <col min="24" max="24" width="17.6640625" style="199" bestFit="1" customWidth="1"/>
  </cols>
  <sheetData>
    <row r="1" spans="1:24" ht="30" x14ac:dyDescent="0.5">
      <c r="A1" s="250" t="s">
        <v>279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</row>
    <row r="2" spans="1:24" ht="30" x14ac:dyDescent="0.5">
      <c r="A2" s="286" t="s">
        <v>8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</row>
    <row r="3" spans="1:24" x14ac:dyDescent="0.3">
      <c r="K3" s="41"/>
      <c r="L3" s="42"/>
      <c r="M3" s="41"/>
      <c r="N3" s="41"/>
      <c r="O3" s="41"/>
      <c r="P3" s="41"/>
      <c r="Q3" s="41"/>
      <c r="R3" s="41"/>
    </row>
    <row r="4" spans="1:24" ht="24" thickBot="1" x14ac:dyDescent="0.35">
      <c r="K4" s="43"/>
      <c r="L4" s="44"/>
      <c r="M4" s="43"/>
      <c r="N4" s="43"/>
      <c r="O4" s="43"/>
      <c r="P4" s="43"/>
      <c r="Q4" s="43"/>
      <c r="R4" s="43"/>
    </row>
    <row r="5" spans="1:24" x14ac:dyDescent="0.3">
      <c r="A5" s="287" t="s">
        <v>50</v>
      </c>
      <c r="B5" s="288"/>
      <c r="C5" s="293" t="s">
        <v>51</v>
      </c>
      <c r="D5" s="288"/>
      <c r="E5" s="293" t="s">
        <v>56</v>
      </c>
      <c r="F5" s="288"/>
      <c r="G5" s="296" t="s">
        <v>57</v>
      </c>
      <c r="H5" s="288"/>
      <c r="I5" s="293" t="s">
        <v>52</v>
      </c>
      <c r="J5" s="288"/>
      <c r="K5" s="299" t="s">
        <v>53</v>
      </c>
      <c r="L5" s="300"/>
      <c r="M5" s="300"/>
      <c r="N5" s="300"/>
      <c r="O5" s="300"/>
      <c r="P5" s="300"/>
      <c r="Q5" s="300"/>
      <c r="R5" s="301"/>
      <c r="S5" s="293" t="s">
        <v>54</v>
      </c>
      <c r="T5" s="302"/>
    </row>
    <row r="6" spans="1:24" x14ac:dyDescent="0.3">
      <c r="A6" s="289"/>
      <c r="B6" s="290"/>
      <c r="C6" s="294"/>
      <c r="D6" s="290"/>
      <c r="E6" s="294"/>
      <c r="F6" s="290"/>
      <c r="G6" s="297"/>
      <c r="H6" s="290"/>
      <c r="I6" s="294"/>
      <c r="J6" s="290"/>
      <c r="K6" s="305" t="s">
        <v>4</v>
      </c>
      <c r="L6" s="305"/>
      <c r="M6" s="305" t="s">
        <v>5</v>
      </c>
      <c r="N6" s="305"/>
      <c r="O6" s="305" t="s">
        <v>6</v>
      </c>
      <c r="P6" s="305"/>
      <c r="Q6" s="305" t="s">
        <v>7</v>
      </c>
      <c r="R6" s="305"/>
      <c r="S6" s="294"/>
      <c r="T6" s="303"/>
    </row>
    <row r="7" spans="1:24" x14ac:dyDescent="0.3">
      <c r="A7" s="289"/>
      <c r="B7" s="290"/>
      <c r="C7" s="294"/>
      <c r="D7" s="290"/>
      <c r="E7" s="294"/>
      <c r="F7" s="290"/>
      <c r="G7" s="297"/>
      <c r="H7" s="290"/>
      <c r="I7" s="294"/>
      <c r="J7" s="290"/>
      <c r="K7" s="305"/>
      <c r="L7" s="305"/>
      <c r="M7" s="305"/>
      <c r="N7" s="305"/>
      <c r="O7" s="305"/>
      <c r="P7" s="305"/>
      <c r="Q7" s="305"/>
      <c r="R7" s="305"/>
      <c r="S7" s="295"/>
      <c r="T7" s="304"/>
    </row>
    <row r="8" spans="1:24" x14ac:dyDescent="0.3">
      <c r="A8" s="291"/>
      <c r="B8" s="292"/>
      <c r="C8" s="295"/>
      <c r="D8" s="292"/>
      <c r="E8" s="295"/>
      <c r="F8" s="292"/>
      <c r="G8" s="298"/>
      <c r="H8" s="292"/>
      <c r="I8" s="295"/>
      <c r="J8" s="292"/>
      <c r="K8" s="45" t="s">
        <v>0</v>
      </c>
      <c r="L8" s="46" t="s">
        <v>1</v>
      </c>
      <c r="M8" s="45" t="s">
        <v>0</v>
      </c>
      <c r="N8" s="45" t="s">
        <v>1</v>
      </c>
      <c r="O8" s="45" t="s">
        <v>0</v>
      </c>
      <c r="P8" s="45" t="s">
        <v>1</v>
      </c>
      <c r="Q8" s="45" t="s">
        <v>0</v>
      </c>
      <c r="R8" s="45" t="s">
        <v>1</v>
      </c>
      <c r="S8" s="45" t="s">
        <v>0</v>
      </c>
      <c r="T8" s="165" t="s">
        <v>1</v>
      </c>
    </row>
    <row r="9" spans="1:24" x14ac:dyDescent="0.3">
      <c r="A9" s="281">
        <v>1</v>
      </c>
      <c r="B9" s="282"/>
      <c r="C9" s="283">
        <v>2</v>
      </c>
      <c r="D9" s="282"/>
      <c r="E9" s="283">
        <v>3</v>
      </c>
      <c r="F9" s="282"/>
      <c r="G9" s="284">
        <v>4</v>
      </c>
      <c r="H9" s="282"/>
      <c r="I9" s="283">
        <v>5</v>
      </c>
      <c r="J9" s="282"/>
      <c r="K9" s="47">
        <v>6</v>
      </c>
      <c r="L9" s="47">
        <v>7</v>
      </c>
      <c r="M9" s="47">
        <v>8</v>
      </c>
      <c r="N9" s="47">
        <v>9</v>
      </c>
      <c r="O9" s="47">
        <v>10</v>
      </c>
      <c r="P9" s="47">
        <v>11</v>
      </c>
      <c r="Q9" s="47">
        <v>12</v>
      </c>
      <c r="R9" s="47">
        <v>13</v>
      </c>
      <c r="S9" s="47">
        <v>14</v>
      </c>
      <c r="T9" s="47">
        <v>15</v>
      </c>
    </row>
    <row r="10" spans="1:24" ht="87" customHeight="1" x14ac:dyDescent="0.3">
      <c r="A10" s="166" t="s">
        <v>2</v>
      </c>
      <c r="B10" s="48" t="s">
        <v>35</v>
      </c>
      <c r="C10" s="49">
        <v>1</v>
      </c>
      <c r="D10" s="276" t="s">
        <v>40</v>
      </c>
      <c r="E10" s="50">
        <v>1</v>
      </c>
      <c r="F10" s="51" t="s">
        <v>41</v>
      </c>
      <c r="G10" s="271" t="s">
        <v>62</v>
      </c>
      <c r="H10" s="277"/>
      <c r="I10" s="52"/>
      <c r="J10" s="138" t="s">
        <v>76</v>
      </c>
      <c r="K10" s="53">
        <v>1</v>
      </c>
      <c r="L10" s="54">
        <f>SUM(L13:L16)</f>
        <v>150849000</v>
      </c>
      <c r="M10" s="53">
        <v>1</v>
      </c>
      <c r="N10" s="54">
        <f>SUM(N13:N16)</f>
        <v>251415000</v>
      </c>
      <c r="O10" s="53">
        <v>1</v>
      </c>
      <c r="P10" s="54">
        <f>SUM(P13:P16)</f>
        <v>251415000</v>
      </c>
      <c r="Q10" s="53">
        <v>1</v>
      </c>
      <c r="R10" s="54">
        <f>SUM(R13:R16)</f>
        <v>351981000</v>
      </c>
      <c r="S10" s="53">
        <v>1</v>
      </c>
      <c r="T10" s="167">
        <f>SUM(T13:T16)</f>
        <v>1005660000</v>
      </c>
    </row>
    <row r="11" spans="1:24" ht="60" customHeight="1" x14ac:dyDescent="0.3">
      <c r="A11" s="168"/>
      <c r="B11" s="48"/>
      <c r="C11" s="55"/>
      <c r="D11" s="275"/>
      <c r="E11" s="50">
        <v>2</v>
      </c>
      <c r="F11" s="51" t="s">
        <v>42</v>
      </c>
      <c r="G11" s="133"/>
      <c r="H11" s="136"/>
      <c r="I11" s="130"/>
      <c r="J11" s="139" t="s">
        <v>77</v>
      </c>
      <c r="K11" s="56"/>
      <c r="L11" s="57"/>
      <c r="M11" s="56"/>
      <c r="N11" s="57"/>
      <c r="O11" s="56"/>
      <c r="P11" s="57"/>
      <c r="Q11" s="56"/>
      <c r="R11" s="57"/>
      <c r="S11" s="56"/>
      <c r="T11" s="169"/>
    </row>
    <row r="12" spans="1:24" ht="43.5" customHeight="1" x14ac:dyDescent="0.3">
      <c r="A12" s="170"/>
      <c r="B12" s="48"/>
      <c r="C12" s="49"/>
      <c r="D12" s="275"/>
      <c r="E12" s="171"/>
      <c r="F12" s="58"/>
      <c r="G12" s="59"/>
      <c r="H12" s="60"/>
      <c r="I12" s="130"/>
      <c r="J12" s="140" t="s">
        <v>78</v>
      </c>
      <c r="K12" s="61"/>
      <c r="L12" s="62"/>
      <c r="M12" s="61"/>
      <c r="N12" s="62"/>
      <c r="O12" s="61"/>
      <c r="P12" s="62"/>
      <c r="Q12" s="61"/>
      <c r="R12" s="62"/>
      <c r="S12" s="61"/>
      <c r="T12" s="172"/>
    </row>
    <row r="13" spans="1:24" ht="60.6" customHeight="1" x14ac:dyDescent="0.3">
      <c r="A13" s="170"/>
      <c r="B13" s="48"/>
      <c r="C13" s="50"/>
      <c r="D13" s="275"/>
      <c r="E13" s="171"/>
      <c r="F13" s="51"/>
      <c r="G13" s="63">
        <v>1</v>
      </c>
      <c r="H13" s="122" t="s">
        <v>143</v>
      </c>
      <c r="I13" s="63">
        <v>1</v>
      </c>
      <c r="J13" s="122" t="s">
        <v>171</v>
      </c>
      <c r="K13" s="121"/>
      <c r="L13" s="66">
        <v>62377500</v>
      </c>
      <c r="M13" s="121" t="s">
        <v>236</v>
      </c>
      <c r="N13" s="66">
        <v>103962500</v>
      </c>
      <c r="O13" s="121" t="s">
        <v>236</v>
      </c>
      <c r="P13" s="66">
        <v>103962500</v>
      </c>
      <c r="Q13" s="121" t="s">
        <v>237</v>
      </c>
      <c r="R13" s="66">
        <v>145547500</v>
      </c>
      <c r="S13" s="121" t="s">
        <v>202</v>
      </c>
      <c r="T13" s="173">
        <f>L13+N13+P13+R13</f>
        <v>415850000</v>
      </c>
      <c r="U13" s="239" t="s">
        <v>124</v>
      </c>
    </row>
    <row r="14" spans="1:24" ht="65.400000000000006" customHeight="1" x14ac:dyDescent="0.3">
      <c r="A14" s="170"/>
      <c r="B14" s="48"/>
      <c r="C14" s="50"/>
      <c r="D14" s="132"/>
      <c r="E14" s="50"/>
      <c r="F14" s="51"/>
      <c r="G14" s="63">
        <v>2</v>
      </c>
      <c r="H14" s="122" t="s">
        <v>144</v>
      </c>
      <c r="I14" s="63">
        <v>2</v>
      </c>
      <c r="J14" s="122" t="s">
        <v>97</v>
      </c>
      <c r="K14" s="123">
        <v>0.25</v>
      </c>
      <c r="L14" s="66">
        <v>13130250</v>
      </c>
      <c r="M14" s="123">
        <v>0.25</v>
      </c>
      <c r="N14" s="235">
        <v>21883750</v>
      </c>
      <c r="O14" s="123">
        <v>0.25</v>
      </c>
      <c r="P14" s="235">
        <v>21883750</v>
      </c>
      <c r="Q14" s="123">
        <v>0.25</v>
      </c>
      <c r="R14" s="66">
        <v>30637250</v>
      </c>
      <c r="S14" s="123">
        <v>1</v>
      </c>
      <c r="T14" s="173">
        <f>L14+N14+P14+R14</f>
        <v>87535000</v>
      </c>
      <c r="U14" s="239" t="s">
        <v>126</v>
      </c>
      <c r="X14" s="200">
        <f>V14-T14</f>
        <v>-87535000</v>
      </c>
    </row>
    <row r="15" spans="1:24" ht="52.2" x14ac:dyDescent="0.3">
      <c r="A15" s="170"/>
      <c r="B15" s="48"/>
      <c r="C15" s="68"/>
      <c r="D15" s="132"/>
      <c r="E15" s="50"/>
      <c r="F15" s="51"/>
      <c r="G15" s="63">
        <v>3</v>
      </c>
      <c r="H15" s="122" t="s">
        <v>75</v>
      </c>
      <c r="I15" s="63">
        <v>3</v>
      </c>
      <c r="J15" s="122" t="s">
        <v>98</v>
      </c>
      <c r="K15" s="198"/>
      <c r="L15" s="66">
        <v>19776000</v>
      </c>
      <c r="M15" s="65"/>
      <c r="N15" s="66">
        <v>32960000</v>
      </c>
      <c r="O15" s="235" t="s">
        <v>238</v>
      </c>
      <c r="P15" s="66">
        <v>32960000</v>
      </c>
      <c r="Q15" s="235" t="s">
        <v>238</v>
      </c>
      <c r="R15" s="66">
        <v>46144000</v>
      </c>
      <c r="S15" s="121" t="s">
        <v>203</v>
      </c>
      <c r="T15" s="173">
        <f>L15+N15+P15+R15</f>
        <v>131840000</v>
      </c>
      <c r="U15" s="239" t="s">
        <v>126</v>
      </c>
    </row>
    <row r="16" spans="1:24" ht="54" customHeight="1" x14ac:dyDescent="0.3">
      <c r="A16" s="170"/>
      <c r="B16" s="48"/>
      <c r="C16" s="68"/>
      <c r="D16" s="132"/>
      <c r="E16" s="50"/>
      <c r="F16" s="51"/>
      <c r="G16" s="63">
        <v>4</v>
      </c>
      <c r="H16" s="122" t="s">
        <v>145</v>
      </c>
      <c r="I16" s="63">
        <v>4</v>
      </c>
      <c r="J16" s="122" t="s">
        <v>172</v>
      </c>
      <c r="K16" s="121"/>
      <c r="L16" s="66">
        <v>55565250</v>
      </c>
      <c r="M16" s="121"/>
      <c r="N16" s="66">
        <v>92608750</v>
      </c>
      <c r="O16" s="121"/>
      <c r="P16" s="66">
        <v>92608750</v>
      </c>
      <c r="Q16" s="121" t="s">
        <v>204</v>
      </c>
      <c r="R16" s="66">
        <v>129652250</v>
      </c>
      <c r="S16" s="121" t="s">
        <v>204</v>
      </c>
      <c r="T16" s="173">
        <f t="shared" ref="T16" si="0">L16+N16+P16+R16</f>
        <v>370435000</v>
      </c>
      <c r="U16" s="239" t="s">
        <v>128</v>
      </c>
      <c r="X16" s="200">
        <f>V16-T16</f>
        <v>-370435000</v>
      </c>
    </row>
    <row r="17" spans="1:24" ht="79.5" hidden="1" customHeight="1" x14ac:dyDescent="0.3">
      <c r="A17" s="170"/>
      <c r="B17" s="48"/>
      <c r="C17" s="50"/>
      <c r="D17" s="132"/>
      <c r="E17" s="50"/>
      <c r="F17" s="51"/>
      <c r="G17" s="267" t="s">
        <v>63</v>
      </c>
      <c r="H17" s="278"/>
      <c r="I17" s="269" t="s">
        <v>55</v>
      </c>
      <c r="J17" s="270"/>
      <c r="K17" s="69">
        <v>0</v>
      </c>
      <c r="L17" s="70">
        <f>SUM(L18)</f>
        <v>0</v>
      </c>
      <c r="M17" s="69">
        <v>0</v>
      </c>
      <c r="N17" s="70">
        <f>SUM(N18)</f>
        <v>0</v>
      </c>
      <c r="O17" s="69">
        <v>0</v>
      </c>
      <c r="P17" s="70">
        <f>SUM(P18)</f>
        <v>0</v>
      </c>
      <c r="Q17" s="69">
        <v>0</v>
      </c>
      <c r="R17" s="70">
        <f>SUM(R18)</f>
        <v>0</v>
      </c>
      <c r="S17" s="69">
        <v>0</v>
      </c>
      <c r="T17" s="174">
        <f>SUM(T18)</f>
        <v>0</v>
      </c>
    </row>
    <row r="18" spans="1:24" ht="64.2" hidden="1" customHeight="1" x14ac:dyDescent="0.3">
      <c r="A18" s="170"/>
      <c r="B18" s="48"/>
      <c r="C18" s="68"/>
      <c r="D18" s="132"/>
      <c r="E18" s="50"/>
      <c r="F18" s="51"/>
      <c r="G18" s="63">
        <v>1</v>
      </c>
      <c r="H18" s="64" t="s">
        <v>10</v>
      </c>
      <c r="I18" s="63">
        <v>1</v>
      </c>
      <c r="J18" s="64" t="s">
        <v>11</v>
      </c>
      <c r="K18" s="65">
        <v>0</v>
      </c>
      <c r="L18" s="66">
        <v>0</v>
      </c>
      <c r="M18" s="65">
        <v>0</v>
      </c>
      <c r="N18" s="66">
        <v>0</v>
      </c>
      <c r="O18" s="65">
        <v>0</v>
      </c>
      <c r="P18" s="66">
        <v>0</v>
      </c>
      <c r="Q18" s="65">
        <v>0</v>
      </c>
      <c r="R18" s="66">
        <v>0</v>
      </c>
      <c r="S18" s="65">
        <v>0</v>
      </c>
      <c r="T18" s="173">
        <f>L18+N18+P18+R18</f>
        <v>0</v>
      </c>
    </row>
    <row r="19" spans="1:24" ht="68.400000000000006" customHeight="1" x14ac:dyDescent="0.3">
      <c r="A19" s="170"/>
      <c r="B19" s="196"/>
      <c r="C19" s="68"/>
      <c r="D19" s="195"/>
      <c r="E19" s="171"/>
      <c r="F19" s="51"/>
      <c r="G19" s="279" t="s">
        <v>63</v>
      </c>
      <c r="H19" s="280"/>
      <c r="I19" s="63"/>
      <c r="J19" s="122" t="s">
        <v>101</v>
      </c>
      <c r="K19" s="53">
        <v>1</v>
      </c>
      <c r="L19" s="54">
        <f>SUM(L20:L22)</f>
        <v>29248950</v>
      </c>
      <c r="M19" s="53">
        <v>1</v>
      </c>
      <c r="N19" s="54">
        <f>SUM(N20:N22)</f>
        <v>48748250</v>
      </c>
      <c r="O19" s="53">
        <v>1</v>
      </c>
      <c r="P19" s="54">
        <f>SUM(P20:P22)</f>
        <v>48748250</v>
      </c>
      <c r="Q19" s="53">
        <v>1</v>
      </c>
      <c r="R19" s="54">
        <f>SUM(R20:R22)</f>
        <v>68247550</v>
      </c>
      <c r="S19" s="53">
        <v>1</v>
      </c>
      <c r="T19" s="54">
        <f>SUM(T20:T22)</f>
        <v>194993000</v>
      </c>
    </row>
    <row r="20" spans="1:24" s="233" customFormat="1" ht="43.2" customHeight="1" x14ac:dyDescent="0.3">
      <c r="A20" s="226"/>
      <c r="B20" s="213"/>
      <c r="C20" s="227"/>
      <c r="D20" s="228"/>
      <c r="E20" s="215"/>
      <c r="F20" s="14"/>
      <c r="G20" s="229">
        <v>1</v>
      </c>
      <c r="H20" s="143" t="s">
        <v>99</v>
      </c>
      <c r="I20" s="225">
        <v>1</v>
      </c>
      <c r="J20" s="122" t="s">
        <v>100</v>
      </c>
      <c r="K20" s="129"/>
      <c r="L20" s="230">
        <v>12796500</v>
      </c>
      <c r="M20" s="129"/>
      <c r="N20" s="230">
        <v>21327500</v>
      </c>
      <c r="O20" s="129"/>
      <c r="P20" s="230">
        <v>21327500</v>
      </c>
      <c r="Q20" s="129" t="s">
        <v>205</v>
      </c>
      <c r="R20" s="230">
        <v>29858500</v>
      </c>
      <c r="S20" s="129" t="s">
        <v>205</v>
      </c>
      <c r="T20" s="231">
        <f t="shared" ref="T20:T22" si="1">L20+N20+P20+R20</f>
        <v>85310000</v>
      </c>
      <c r="U20" s="239" t="s">
        <v>239</v>
      </c>
      <c r="V20" s="232"/>
      <c r="X20" s="234"/>
    </row>
    <row r="21" spans="1:24" s="233" customFormat="1" ht="81.599999999999994" customHeight="1" x14ac:dyDescent="0.3">
      <c r="A21" s="226"/>
      <c r="B21" s="213"/>
      <c r="C21" s="227"/>
      <c r="D21" s="228"/>
      <c r="E21" s="215"/>
      <c r="F21" s="14"/>
      <c r="G21" s="229">
        <v>2</v>
      </c>
      <c r="H21" s="143" t="s">
        <v>146</v>
      </c>
      <c r="I21" s="225">
        <v>2</v>
      </c>
      <c r="J21" s="122" t="s">
        <v>173</v>
      </c>
      <c r="K21" s="129"/>
      <c r="L21" s="230">
        <v>9131250</v>
      </c>
      <c r="M21" s="129"/>
      <c r="N21" s="230">
        <v>15218750</v>
      </c>
      <c r="O21" s="129"/>
      <c r="P21" s="230">
        <v>15218750</v>
      </c>
      <c r="Q21" s="129" t="s">
        <v>206</v>
      </c>
      <c r="R21" s="230">
        <v>21306250</v>
      </c>
      <c r="S21" s="129" t="s">
        <v>206</v>
      </c>
      <c r="T21" s="231">
        <f t="shared" si="1"/>
        <v>60875000</v>
      </c>
      <c r="U21" s="239" t="s">
        <v>239</v>
      </c>
      <c r="V21" s="232"/>
      <c r="X21" s="234"/>
    </row>
    <row r="22" spans="1:24" s="233" customFormat="1" ht="78" customHeight="1" x14ac:dyDescent="0.3">
      <c r="A22" s="226"/>
      <c r="B22" s="213"/>
      <c r="C22" s="227"/>
      <c r="D22" s="228"/>
      <c r="E22" s="215"/>
      <c r="F22" s="14"/>
      <c r="G22" s="229">
        <v>3</v>
      </c>
      <c r="H22" s="143" t="s">
        <v>147</v>
      </c>
      <c r="I22" s="225">
        <v>3</v>
      </c>
      <c r="J22" s="122" t="s">
        <v>174</v>
      </c>
      <c r="K22" s="129"/>
      <c r="L22" s="230">
        <v>7321200</v>
      </c>
      <c r="M22" s="129"/>
      <c r="N22" s="230">
        <v>12202000</v>
      </c>
      <c r="O22" s="129"/>
      <c r="P22" s="230">
        <v>12202000</v>
      </c>
      <c r="Q22" s="129" t="s">
        <v>205</v>
      </c>
      <c r="R22" s="230">
        <v>17082800</v>
      </c>
      <c r="S22" s="129" t="s">
        <v>205</v>
      </c>
      <c r="T22" s="231">
        <f t="shared" si="1"/>
        <v>48808000</v>
      </c>
      <c r="U22" s="239" t="s">
        <v>239</v>
      </c>
      <c r="V22" s="232"/>
      <c r="X22" s="234"/>
    </row>
    <row r="23" spans="1:24" ht="52.2" x14ac:dyDescent="0.3">
      <c r="A23" s="170"/>
      <c r="B23" s="48"/>
      <c r="C23" s="50"/>
      <c r="D23" s="275"/>
      <c r="E23" s="171"/>
      <c r="F23" s="58"/>
      <c r="G23" s="306" t="s">
        <v>64</v>
      </c>
      <c r="H23" s="277"/>
      <c r="I23" s="52"/>
      <c r="J23" s="137" t="s">
        <v>79</v>
      </c>
      <c r="K23" s="53">
        <v>1</v>
      </c>
      <c r="L23" s="54">
        <f>SUM(L28:L36)</f>
        <v>408352621</v>
      </c>
      <c r="M23" s="53">
        <v>1</v>
      </c>
      <c r="N23" s="54">
        <f>SUM(N28:N36)</f>
        <v>680587702</v>
      </c>
      <c r="O23" s="53">
        <v>1</v>
      </c>
      <c r="P23" s="54">
        <f>SUM(P28:P36)</f>
        <v>680587702</v>
      </c>
      <c r="Q23" s="53">
        <v>1</v>
      </c>
      <c r="R23" s="54">
        <f>SUM(R28:R36)</f>
        <v>952822797</v>
      </c>
      <c r="S23" s="53">
        <v>1</v>
      </c>
      <c r="T23" s="167">
        <f>SUM(T28:T36)</f>
        <v>2722350822</v>
      </c>
    </row>
    <row r="24" spans="1:24" ht="34.799999999999997" x14ac:dyDescent="0.3">
      <c r="A24" s="170"/>
      <c r="B24" s="48"/>
      <c r="C24" s="50"/>
      <c r="D24" s="275"/>
      <c r="E24" s="171"/>
      <c r="F24" s="51"/>
      <c r="G24" s="307"/>
      <c r="H24" s="308"/>
      <c r="I24" s="71"/>
      <c r="J24" s="131" t="s">
        <v>58</v>
      </c>
      <c r="K24" s="56"/>
      <c r="L24" s="57"/>
      <c r="M24" s="56"/>
      <c r="N24" s="57"/>
      <c r="O24" s="56"/>
      <c r="P24" s="57"/>
      <c r="Q24" s="56"/>
      <c r="R24" s="57"/>
      <c r="S24" s="56"/>
      <c r="T24" s="169"/>
    </row>
    <row r="25" spans="1:24" ht="34.799999999999997" x14ac:dyDescent="0.3">
      <c r="A25" s="170"/>
      <c r="B25" s="48"/>
      <c r="C25" s="50"/>
      <c r="D25" s="132"/>
      <c r="E25" s="50"/>
      <c r="F25" s="51"/>
      <c r="G25" s="135"/>
      <c r="H25" s="136"/>
      <c r="I25" s="71"/>
      <c r="J25" s="139" t="s">
        <v>80</v>
      </c>
      <c r="K25" s="56"/>
      <c r="L25" s="57"/>
      <c r="M25" s="56"/>
      <c r="N25" s="57"/>
      <c r="O25" s="56"/>
      <c r="P25" s="57"/>
      <c r="Q25" s="56"/>
      <c r="R25" s="57"/>
      <c r="S25" s="56"/>
      <c r="T25" s="169"/>
    </row>
    <row r="26" spans="1:24" ht="34.799999999999997" x14ac:dyDescent="0.3">
      <c r="A26" s="170"/>
      <c r="B26" s="48"/>
      <c r="C26" s="50"/>
      <c r="D26" s="132"/>
      <c r="E26" s="50"/>
      <c r="F26" s="51"/>
      <c r="G26" s="135"/>
      <c r="H26" s="136"/>
      <c r="I26" s="71"/>
      <c r="J26" s="139" t="s">
        <v>81</v>
      </c>
      <c r="K26" s="56"/>
      <c r="L26" s="57"/>
      <c r="M26" s="56"/>
      <c r="N26" s="57"/>
      <c r="O26" s="56"/>
      <c r="P26" s="57"/>
      <c r="Q26" s="56"/>
      <c r="R26" s="57"/>
      <c r="S26" s="56"/>
      <c r="T26" s="169"/>
    </row>
    <row r="27" spans="1:24" ht="34.799999999999997" x14ac:dyDescent="0.3">
      <c r="A27" s="170"/>
      <c r="B27" s="48"/>
      <c r="C27" s="50"/>
      <c r="D27" s="132"/>
      <c r="E27" s="50"/>
      <c r="F27" s="51"/>
      <c r="G27" s="135"/>
      <c r="H27" s="136"/>
      <c r="I27" s="71"/>
      <c r="J27" s="140" t="s">
        <v>82</v>
      </c>
      <c r="K27" s="56"/>
      <c r="L27" s="57"/>
      <c r="M27" s="56"/>
      <c r="N27" s="57"/>
      <c r="O27" s="56"/>
      <c r="P27" s="57"/>
      <c r="Q27" s="56"/>
      <c r="R27" s="57"/>
      <c r="S27" s="56"/>
      <c r="T27" s="169"/>
    </row>
    <row r="28" spans="1:24" ht="79.2" customHeight="1" x14ac:dyDescent="0.3">
      <c r="A28" s="170"/>
      <c r="B28" s="48"/>
      <c r="C28" s="68"/>
      <c r="D28" s="132"/>
      <c r="E28" s="50"/>
      <c r="F28" s="51"/>
      <c r="G28" s="72">
        <v>1</v>
      </c>
      <c r="H28" s="73" t="s">
        <v>148</v>
      </c>
      <c r="I28" s="63">
        <v>1</v>
      </c>
      <c r="J28" s="64" t="s">
        <v>175</v>
      </c>
      <c r="K28" s="121" t="s">
        <v>240</v>
      </c>
      <c r="L28" s="66">
        <v>198717000</v>
      </c>
      <c r="M28" s="121" t="s">
        <v>240</v>
      </c>
      <c r="N28" s="66">
        <v>331195000</v>
      </c>
      <c r="O28" s="121" t="s">
        <v>240</v>
      </c>
      <c r="P28" s="66">
        <v>331195000</v>
      </c>
      <c r="Q28" s="121" t="s">
        <v>243</v>
      </c>
      <c r="R28" s="66">
        <v>463673000</v>
      </c>
      <c r="S28" s="123" t="s">
        <v>242</v>
      </c>
      <c r="T28" s="173">
        <f t="shared" ref="T28:T35" si="2">L28+N28+P28+R28</f>
        <v>1324780000</v>
      </c>
      <c r="U28" s="239" t="s">
        <v>126</v>
      </c>
      <c r="X28" s="200">
        <f>V28/4</f>
        <v>0</v>
      </c>
    </row>
    <row r="29" spans="1:24" ht="39.6" customHeight="1" x14ac:dyDescent="0.3">
      <c r="A29" s="170"/>
      <c r="B29" s="48"/>
      <c r="C29" s="68"/>
      <c r="D29" s="132"/>
      <c r="E29" s="75"/>
      <c r="F29" s="58"/>
      <c r="G29" s="63">
        <v>2</v>
      </c>
      <c r="H29" s="73" t="s">
        <v>102</v>
      </c>
      <c r="I29" s="63">
        <v>2</v>
      </c>
      <c r="J29" s="64" t="s">
        <v>103</v>
      </c>
      <c r="K29" s="123">
        <v>0.25</v>
      </c>
      <c r="L29" s="76">
        <v>12480000</v>
      </c>
      <c r="M29" s="123">
        <v>0.25</v>
      </c>
      <c r="N29" s="76">
        <v>20800000</v>
      </c>
      <c r="O29" s="123">
        <v>0.25</v>
      </c>
      <c r="P29" s="76">
        <v>20800000</v>
      </c>
      <c r="Q29" s="123">
        <v>0.25</v>
      </c>
      <c r="R29" s="76">
        <v>29120000</v>
      </c>
      <c r="S29" s="74">
        <v>1</v>
      </c>
      <c r="T29" s="173">
        <f t="shared" si="2"/>
        <v>83200000</v>
      </c>
      <c r="U29" s="239" t="s">
        <v>126</v>
      </c>
      <c r="X29" s="201">
        <f>V29-T29</f>
        <v>-83200000</v>
      </c>
    </row>
    <row r="30" spans="1:24" ht="39.6" customHeight="1" x14ac:dyDescent="0.3">
      <c r="A30" s="170"/>
      <c r="B30" s="212"/>
      <c r="C30" s="68"/>
      <c r="D30" s="211"/>
      <c r="E30" s="75"/>
      <c r="F30" s="58"/>
      <c r="G30" s="72">
        <v>3</v>
      </c>
      <c r="H30" s="73" t="s">
        <v>12</v>
      </c>
      <c r="I30" s="63"/>
      <c r="J30" s="64" t="s">
        <v>104</v>
      </c>
      <c r="K30" s="121"/>
      <c r="L30" s="76">
        <v>18420450</v>
      </c>
      <c r="M30" s="121" t="s">
        <v>106</v>
      </c>
      <c r="N30" s="76">
        <v>30700750</v>
      </c>
      <c r="O30" s="121" t="s">
        <v>106</v>
      </c>
      <c r="P30" s="76">
        <v>30700750</v>
      </c>
      <c r="Q30" s="121" t="s">
        <v>106</v>
      </c>
      <c r="R30" s="76">
        <v>42981050</v>
      </c>
      <c r="S30" s="123" t="s">
        <v>207</v>
      </c>
      <c r="T30" s="173">
        <f t="shared" si="2"/>
        <v>122803000</v>
      </c>
      <c r="U30" s="239" t="s">
        <v>127</v>
      </c>
      <c r="X30" s="201"/>
    </row>
    <row r="31" spans="1:24" ht="39.6" customHeight="1" x14ac:dyDescent="0.3">
      <c r="A31" s="170"/>
      <c r="B31" s="212"/>
      <c r="C31" s="68"/>
      <c r="D31" s="211"/>
      <c r="E31" s="75"/>
      <c r="F31" s="58"/>
      <c r="G31" s="63">
        <v>4</v>
      </c>
      <c r="H31" s="73" t="s">
        <v>149</v>
      </c>
      <c r="I31" s="63"/>
      <c r="J31" s="64" t="s">
        <v>176</v>
      </c>
      <c r="K31" s="121"/>
      <c r="L31" s="76">
        <v>17944500</v>
      </c>
      <c r="M31" s="121"/>
      <c r="N31" s="76">
        <v>29907500</v>
      </c>
      <c r="O31" s="121"/>
      <c r="P31" s="76">
        <v>29907500</v>
      </c>
      <c r="Q31" s="123" t="s">
        <v>208</v>
      </c>
      <c r="R31" s="76">
        <v>41870500</v>
      </c>
      <c r="S31" s="123" t="s">
        <v>208</v>
      </c>
      <c r="T31" s="173">
        <f t="shared" si="2"/>
        <v>119630000</v>
      </c>
      <c r="U31" s="239" t="s">
        <v>127</v>
      </c>
      <c r="X31" s="201"/>
    </row>
    <row r="32" spans="1:24" ht="39.6" customHeight="1" x14ac:dyDescent="0.3">
      <c r="A32" s="170"/>
      <c r="B32" s="212"/>
      <c r="C32" s="68"/>
      <c r="D32" s="211"/>
      <c r="E32" s="75"/>
      <c r="F32" s="58"/>
      <c r="G32" s="72">
        <v>5</v>
      </c>
      <c r="H32" s="73" t="s">
        <v>150</v>
      </c>
      <c r="I32" s="63"/>
      <c r="J32" s="64" t="s">
        <v>177</v>
      </c>
      <c r="K32" s="121"/>
      <c r="L32" s="76">
        <v>16366500</v>
      </c>
      <c r="M32" s="121"/>
      <c r="N32" s="76">
        <v>27277500</v>
      </c>
      <c r="O32" s="121" t="s">
        <v>210</v>
      </c>
      <c r="P32" s="76">
        <v>27277500</v>
      </c>
      <c r="Q32" s="121" t="s">
        <v>210</v>
      </c>
      <c r="R32" s="76">
        <v>38188500</v>
      </c>
      <c r="S32" s="123" t="s">
        <v>209</v>
      </c>
      <c r="T32" s="173">
        <f t="shared" si="2"/>
        <v>109110000</v>
      </c>
      <c r="U32" s="239" t="s">
        <v>126</v>
      </c>
      <c r="X32" s="201"/>
    </row>
    <row r="33" spans="1:24" ht="80.400000000000006" customHeight="1" x14ac:dyDescent="0.3">
      <c r="A33" s="170"/>
      <c r="B33" s="212"/>
      <c r="C33" s="68"/>
      <c r="D33" s="211"/>
      <c r="E33" s="75"/>
      <c r="F33" s="58"/>
      <c r="G33" s="63">
        <v>6</v>
      </c>
      <c r="H33" s="73" t="s">
        <v>151</v>
      </c>
      <c r="I33" s="63"/>
      <c r="J33" s="64" t="s">
        <v>178</v>
      </c>
      <c r="K33" s="121"/>
      <c r="L33" s="76">
        <v>19578150</v>
      </c>
      <c r="M33" s="121"/>
      <c r="N33" s="76">
        <v>32630250</v>
      </c>
      <c r="O33" s="121"/>
      <c r="P33" s="76">
        <v>32630250</v>
      </c>
      <c r="Q33" s="121" t="s">
        <v>210</v>
      </c>
      <c r="R33" s="76">
        <v>45682350</v>
      </c>
      <c r="S33" s="123" t="s">
        <v>210</v>
      </c>
      <c r="T33" s="173">
        <f t="shared" si="2"/>
        <v>130521000</v>
      </c>
      <c r="U33" s="239" t="s">
        <v>127</v>
      </c>
      <c r="X33" s="201"/>
    </row>
    <row r="34" spans="1:24" ht="58.8" customHeight="1" x14ac:dyDescent="0.3">
      <c r="A34" s="170"/>
      <c r="B34" s="212"/>
      <c r="C34" s="68"/>
      <c r="D34" s="211"/>
      <c r="E34" s="75"/>
      <c r="F34" s="58"/>
      <c r="G34" s="72">
        <v>7</v>
      </c>
      <c r="H34" s="73" t="s">
        <v>152</v>
      </c>
      <c r="I34" s="63"/>
      <c r="J34" s="64" t="s">
        <v>179</v>
      </c>
      <c r="K34" s="121"/>
      <c r="L34" s="76">
        <v>88445209</v>
      </c>
      <c r="M34" s="121"/>
      <c r="N34" s="76">
        <v>147408682</v>
      </c>
      <c r="O34" s="121" t="s">
        <v>244</v>
      </c>
      <c r="P34" s="76">
        <v>147408682</v>
      </c>
      <c r="Q34" s="121" t="s">
        <v>210</v>
      </c>
      <c r="R34" s="76">
        <v>206372160</v>
      </c>
      <c r="S34" s="123" t="s">
        <v>206</v>
      </c>
      <c r="T34" s="173">
        <f t="shared" si="2"/>
        <v>589634733</v>
      </c>
      <c r="U34" s="239" t="s">
        <v>125</v>
      </c>
      <c r="X34" s="201"/>
    </row>
    <row r="35" spans="1:24" ht="39.6" customHeight="1" x14ac:dyDescent="0.3">
      <c r="A35" s="170"/>
      <c r="B35" s="212"/>
      <c r="C35" s="68"/>
      <c r="D35" s="211"/>
      <c r="E35" s="75"/>
      <c r="F35" s="58"/>
      <c r="G35" s="63">
        <v>8</v>
      </c>
      <c r="H35" s="73" t="s">
        <v>153</v>
      </c>
      <c r="I35" s="63"/>
      <c r="J35" s="64" t="s">
        <v>180</v>
      </c>
      <c r="K35" s="121" t="s">
        <v>96</v>
      </c>
      <c r="L35" s="76">
        <v>36400812</v>
      </c>
      <c r="M35" s="121" t="s">
        <v>96</v>
      </c>
      <c r="N35" s="76">
        <v>60668020</v>
      </c>
      <c r="O35" s="121" t="s">
        <v>96</v>
      </c>
      <c r="P35" s="76">
        <v>60668020</v>
      </c>
      <c r="Q35" s="121" t="s">
        <v>96</v>
      </c>
      <c r="R35" s="76">
        <v>84935237</v>
      </c>
      <c r="S35" s="123" t="s">
        <v>211</v>
      </c>
      <c r="T35" s="173">
        <f t="shared" si="2"/>
        <v>242672089</v>
      </c>
      <c r="U35" s="239" t="s">
        <v>125</v>
      </c>
      <c r="X35" s="201"/>
    </row>
    <row r="36" spans="1:24" x14ac:dyDescent="0.3">
      <c r="A36" s="170"/>
      <c r="B36" s="48"/>
      <c r="C36" s="68"/>
      <c r="D36" s="132"/>
      <c r="E36" s="75"/>
      <c r="F36" s="51"/>
      <c r="G36" s="63"/>
      <c r="H36" s="64"/>
      <c r="I36" s="72"/>
      <c r="J36" s="64"/>
      <c r="K36" s="65"/>
      <c r="L36" s="66"/>
      <c r="M36" s="77"/>
      <c r="N36" s="66"/>
      <c r="O36" s="77"/>
      <c r="P36" s="66"/>
      <c r="Q36" s="65"/>
      <c r="R36" s="66"/>
      <c r="S36" s="77"/>
      <c r="T36" s="173"/>
    </row>
    <row r="37" spans="1:24" ht="84" customHeight="1" x14ac:dyDescent="0.3">
      <c r="A37" s="170">
        <v>2</v>
      </c>
      <c r="B37" s="285" t="s">
        <v>43</v>
      </c>
      <c r="C37" s="78"/>
      <c r="D37" s="275" t="s">
        <v>44</v>
      </c>
      <c r="E37" s="171">
        <v>1</v>
      </c>
      <c r="F37" s="58" t="s">
        <v>36</v>
      </c>
      <c r="G37" s="271" t="s">
        <v>65</v>
      </c>
      <c r="H37" s="272"/>
      <c r="I37" s="79"/>
      <c r="J37" s="80" t="s">
        <v>59</v>
      </c>
      <c r="K37" s="53">
        <v>1</v>
      </c>
      <c r="L37" s="82">
        <f>SUM(L48:L71)</f>
        <v>1473615712</v>
      </c>
      <c r="M37" s="81">
        <v>1</v>
      </c>
      <c r="N37" s="82">
        <f>SUM(N48:N71)</f>
        <v>2456026187</v>
      </c>
      <c r="O37" s="81">
        <v>1</v>
      </c>
      <c r="P37" s="82">
        <f>SUM(P48:P71)</f>
        <v>2456026187</v>
      </c>
      <c r="Q37" s="81">
        <v>1</v>
      </c>
      <c r="R37" s="82">
        <f>SUM(R48:R71)</f>
        <v>3438436686</v>
      </c>
      <c r="S37" s="81">
        <v>1</v>
      </c>
      <c r="T37" s="82">
        <f>SUM(T48:T71)</f>
        <v>9824104772</v>
      </c>
    </row>
    <row r="38" spans="1:24" ht="69.599999999999994" x14ac:dyDescent="0.3">
      <c r="A38" s="170"/>
      <c r="B38" s="285"/>
      <c r="C38" s="78"/>
      <c r="D38" s="275"/>
      <c r="E38" s="171">
        <v>2</v>
      </c>
      <c r="F38" s="51" t="s">
        <v>38</v>
      </c>
      <c r="G38" s="273"/>
      <c r="H38" s="274"/>
      <c r="I38" s="83"/>
      <c r="J38" s="141" t="s">
        <v>83</v>
      </c>
      <c r="K38" s="84"/>
      <c r="L38" s="85"/>
      <c r="M38" s="84"/>
      <c r="N38" s="85"/>
      <c r="O38" s="84"/>
      <c r="P38" s="85"/>
      <c r="Q38" s="84"/>
      <c r="R38" s="85"/>
      <c r="S38" s="84"/>
      <c r="T38" s="175"/>
    </row>
    <row r="39" spans="1:24" ht="34.799999999999997" x14ac:dyDescent="0.3">
      <c r="A39" s="170"/>
      <c r="B39" s="48"/>
      <c r="C39" s="78"/>
      <c r="D39" s="132"/>
      <c r="E39" s="50"/>
      <c r="F39" s="51"/>
      <c r="G39" s="133"/>
      <c r="H39" s="134"/>
      <c r="I39" s="83"/>
      <c r="J39" s="141" t="s">
        <v>60</v>
      </c>
      <c r="K39" s="84"/>
      <c r="L39" s="85"/>
      <c r="M39" s="84"/>
      <c r="N39" s="85"/>
      <c r="O39" s="84"/>
      <c r="P39" s="85"/>
      <c r="Q39" s="84"/>
      <c r="R39" s="85"/>
      <c r="S39" s="84"/>
      <c r="T39" s="175"/>
    </row>
    <row r="40" spans="1:24" x14ac:dyDescent="0.3">
      <c r="A40" s="176"/>
      <c r="B40" s="48"/>
      <c r="C40" s="78"/>
      <c r="D40" s="132"/>
      <c r="E40" s="50"/>
      <c r="F40" s="51"/>
      <c r="G40" s="133"/>
      <c r="H40" s="134"/>
      <c r="I40" s="83"/>
      <c r="J40" s="141" t="s">
        <v>84</v>
      </c>
      <c r="K40" s="84"/>
      <c r="L40" s="85"/>
      <c r="M40" s="84"/>
      <c r="N40" s="85"/>
      <c r="O40" s="84"/>
      <c r="P40" s="85"/>
      <c r="Q40" s="84"/>
      <c r="R40" s="85"/>
      <c r="S40" s="84"/>
      <c r="T40" s="175"/>
    </row>
    <row r="41" spans="1:24" ht="52.2" x14ac:dyDescent="0.3">
      <c r="A41" s="176"/>
      <c r="B41" s="48"/>
      <c r="C41" s="78"/>
      <c r="D41" s="132"/>
      <c r="E41" s="78"/>
      <c r="F41" s="51"/>
      <c r="G41" s="133"/>
      <c r="H41" s="134"/>
      <c r="I41" s="83"/>
      <c r="J41" s="141" t="s">
        <v>85</v>
      </c>
      <c r="K41" s="84"/>
      <c r="L41" s="85"/>
      <c r="M41" s="84"/>
      <c r="N41" s="85"/>
      <c r="O41" s="84"/>
      <c r="P41" s="85"/>
      <c r="Q41" s="84"/>
      <c r="R41" s="85"/>
      <c r="S41" s="84"/>
      <c r="T41" s="175"/>
    </row>
    <row r="42" spans="1:24" ht="52.2" x14ac:dyDescent="0.3">
      <c r="A42" s="176"/>
      <c r="B42" s="48"/>
      <c r="C42" s="78"/>
      <c r="D42" s="132"/>
      <c r="E42" s="78"/>
      <c r="F42" s="51"/>
      <c r="G42" s="133"/>
      <c r="H42" s="134"/>
      <c r="I42" s="83"/>
      <c r="J42" s="142" t="s">
        <v>61</v>
      </c>
      <c r="K42" s="84"/>
      <c r="L42" s="85"/>
      <c r="M42" s="84"/>
      <c r="N42" s="85"/>
      <c r="O42" s="84"/>
      <c r="P42" s="85"/>
      <c r="Q42" s="84"/>
      <c r="R42" s="85"/>
      <c r="S42" s="84"/>
      <c r="T42" s="175"/>
    </row>
    <row r="43" spans="1:24" ht="52.2" x14ac:dyDescent="0.3">
      <c r="A43" s="176"/>
      <c r="B43" s="48"/>
      <c r="C43" s="78"/>
      <c r="D43" s="132"/>
      <c r="E43" s="78"/>
      <c r="F43" s="51"/>
      <c r="G43" s="133"/>
      <c r="H43" s="134"/>
      <c r="I43" s="83"/>
      <c r="J43" s="142" t="s">
        <v>86</v>
      </c>
      <c r="K43" s="84"/>
      <c r="L43" s="85"/>
      <c r="M43" s="84"/>
      <c r="N43" s="85"/>
      <c r="O43" s="84"/>
      <c r="P43" s="85"/>
      <c r="Q43" s="84"/>
      <c r="R43" s="85"/>
      <c r="S43" s="84"/>
      <c r="T43" s="175"/>
    </row>
    <row r="44" spans="1:24" ht="34.799999999999997" x14ac:dyDescent="0.3">
      <c r="A44" s="176"/>
      <c r="B44" s="48"/>
      <c r="C44" s="78"/>
      <c r="D44" s="132"/>
      <c r="E44" s="78"/>
      <c r="F44" s="51"/>
      <c r="G44" s="133"/>
      <c r="H44" s="134"/>
      <c r="I44" s="83"/>
      <c r="J44" s="141" t="s">
        <v>87</v>
      </c>
      <c r="K44" s="84"/>
      <c r="L44" s="85"/>
      <c r="M44" s="84"/>
      <c r="N44" s="85"/>
      <c r="O44" s="84"/>
      <c r="P44" s="85"/>
      <c r="Q44" s="84"/>
      <c r="R44" s="85"/>
      <c r="S44" s="84"/>
      <c r="T44" s="175"/>
    </row>
    <row r="45" spans="1:24" ht="34.799999999999997" x14ac:dyDescent="0.3">
      <c r="A45" s="176"/>
      <c r="B45" s="48"/>
      <c r="C45" s="78"/>
      <c r="D45" s="132"/>
      <c r="E45" s="78"/>
      <c r="F45" s="51"/>
      <c r="G45" s="133"/>
      <c r="H45" s="134"/>
      <c r="I45" s="83"/>
      <c r="J45" s="141" t="s">
        <v>88</v>
      </c>
      <c r="K45" s="84"/>
      <c r="L45" s="85"/>
      <c r="M45" s="84"/>
      <c r="N45" s="85"/>
      <c r="O45" s="84"/>
      <c r="P45" s="85"/>
      <c r="Q45" s="84"/>
      <c r="R45" s="85"/>
      <c r="S45" s="84"/>
      <c r="T45" s="175"/>
    </row>
    <row r="46" spans="1:24" ht="52.2" x14ac:dyDescent="0.3">
      <c r="A46" s="176"/>
      <c r="B46" s="48"/>
      <c r="C46" s="78"/>
      <c r="D46" s="132"/>
      <c r="E46" s="78"/>
      <c r="F46" s="51"/>
      <c r="G46" s="133"/>
      <c r="H46" s="134"/>
      <c r="I46" s="83"/>
      <c r="J46" s="141" t="s">
        <v>89</v>
      </c>
      <c r="K46" s="84"/>
      <c r="L46" s="85"/>
      <c r="M46" s="84"/>
      <c r="N46" s="85"/>
      <c r="O46" s="84"/>
      <c r="P46" s="85"/>
      <c r="Q46" s="84"/>
      <c r="R46" s="85"/>
      <c r="S46" s="84"/>
      <c r="T46" s="175"/>
    </row>
    <row r="47" spans="1:24" ht="52.2" x14ac:dyDescent="0.3">
      <c r="A47" s="176"/>
      <c r="B47" s="48"/>
      <c r="C47" s="78"/>
      <c r="D47" s="132"/>
      <c r="E47" s="78"/>
      <c r="F47" s="51"/>
      <c r="G47" s="133"/>
      <c r="H47" s="134"/>
      <c r="I47" s="79"/>
      <c r="J47" s="141" t="s">
        <v>90</v>
      </c>
      <c r="K47" s="84"/>
      <c r="L47" s="85"/>
      <c r="M47" s="84"/>
      <c r="N47" s="85"/>
      <c r="O47" s="84"/>
      <c r="P47" s="85"/>
      <c r="Q47" s="84"/>
      <c r="R47" s="85"/>
      <c r="S47" s="84"/>
      <c r="T47" s="175"/>
    </row>
    <row r="48" spans="1:24" ht="52.2" x14ac:dyDescent="0.3">
      <c r="A48" s="176"/>
      <c r="B48" s="48"/>
      <c r="C48" s="78"/>
      <c r="D48" s="132"/>
      <c r="E48" s="78"/>
      <c r="F48" s="51"/>
      <c r="G48" s="86">
        <v>1</v>
      </c>
      <c r="H48" s="87" t="s">
        <v>154</v>
      </c>
      <c r="I48" s="86">
        <v>1</v>
      </c>
      <c r="J48" s="64" t="s">
        <v>181</v>
      </c>
      <c r="K48" s="88"/>
      <c r="L48" s="66">
        <v>11197500</v>
      </c>
      <c r="M48" s="88"/>
      <c r="N48" s="66">
        <v>18662500</v>
      </c>
      <c r="O48" s="88"/>
      <c r="P48" s="66">
        <v>18662500</v>
      </c>
      <c r="Q48" s="124" t="s">
        <v>3</v>
      </c>
      <c r="R48" s="66">
        <v>26127500</v>
      </c>
      <c r="S48" s="124" t="s">
        <v>3</v>
      </c>
      <c r="T48" s="173">
        <f t="shared" ref="T48:T71" si="3">L48+N48+P48+R48</f>
        <v>74650000</v>
      </c>
      <c r="U48" s="239" t="s">
        <v>127</v>
      </c>
    </row>
    <row r="49" spans="1:24" ht="62.4" customHeight="1" x14ac:dyDescent="0.3">
      <c r="A49" s="176"/>
      <c r="B49" s="48"/>
      <c r="C49" s="78"/>
      <c r="D49" s="132"/>
      <c r="E49" s="78"/>
      <c r="F49" s="51"/>
      <c r="G49" s="86">
        <v>2</v>
      </c>
      <c r="H49" s="125" t="s">
        <v>155</v>
      </c>
      <c r="I49" s="86">
        <v>2</v>
      </c>
      <c r="J49" s="122" t="s">
        <v>182</v>
      </c>
      <c r="K49" s="88"/>
      <c r="L49" s="66">
        <v>46104105</v>
      </c>
      <c r="M49" s="88"/>
      <c r="N49" s="66">
        <v>76840175</v>
      </c>
      <c r="O49" s="124"/>
      <c r="P49" s="66">
        <v>76840175</v>
      </c>
      <c r="Q49" s="124" t="s">
        <v>3</v>
      </c>
      <c r="R49" s="89">
        <v>107576250</v>
      </c>
      <c r="S49" s="124" t="s">
        <v>3</v>
      </c>
      <c r="T49" s="173">
        <f t="shared" si="3"/>
        <v>307360705</v>
      </c>
      <c r="U49" s="239" t="s">
        <v>125</v>
      </c>
    </row>
    <row r="50" spans="1:24" ht="43.2" customHeight="1" x14ac:dyDescent="0.3">
      <c r="A50" s="176"/>
      <c r="B50" s="48"/>
      <c r="C50" s="78"/>
      <c r="D50" s="132"/>
      <c r="E50" s="78"/>
      <c r="F50" s="51"/>
      <c r="G50" s="86">
        <v>3</v>
      </c>
      <c r="H50" s="90" t="s">
        <v>156</v>
      </c>
      <c r="I50" s="86">
        <v>3</v>
      </c>
      <c r="J50" s="64" t="s">
        <v>183</v>
      </c>
      <c r="K50" s="124"/>
      <c r="L50" s="66">
        <v>13864050</v>
      </c>
      <c r="M50" s="124"/>
      <c r="N50" s="66">
        <v>23106750</v>
      </c>
      <c r="O50" s="124"/>
      <c r="P50" s="66">
        <v>23106750</v>
      </c>
      <c r="Q50" s="124" t="s">
        <v>212</v>
      </c>
      <c r="R50" s="66">
        <v>32349450</v>
      </c>
      <c r="S50" s="124" t="s">
        <v>212</v>
      </c>
      <c r="T50" s="173">
        <f t="shared" si="3"/>
        <v>92427000</v>
      </c>
      <c r="U50" s="239" t="s">
        <v>127</v>
      </c>
    </row>
    <row r="51" spans="1:24" ht="63" customHeight="1" x14ac:dyDescent="0.3">
      <c r="A51" s="176"/>
      <c r="B51" s="48"/>
      <c r="C51" s="78"/>
      <c r="D51" s="132"/>
      <c r="E51" s="78"/>
      <c r="F51" s="51"/>
      <c r="G51" s="86">
        <v>4</v>
      </c>
      <c r="H51" s="126" t="s">
        <v>107</v>
      </c>
      <c r="I51" s="86">
        <v>4</v>
      </c>
      <c r="J51" s="122" t="s">
        <v>184</v>
      </c>
      <c r="K51" s="124" t="s">
        <v>241</v>
      </c>
      <c r="L51" s="66">
        <v>365152500</v>
      </c>
      <c r="M51" s="124" t="s">
        <v>245</v>
      </c>
      <c r="N51" s="66">
        <v>608587500</v>
      </c>
      <c r="O51" s="124" t="s">
        <v>245</v>
      </c>
      <c r="P51" s="66">
        <v>608587500</v>
      </c>
      <c r="Q51" s="124" t="s">
        <v>245</v>
      </c>
      <c r="R51" s="66">
        <v>852022500</v>
      </c>
      <c r="S51" s="124" t="s">
        <v>213</v>
      </c>
      <c r="T51" s="173">
        <f t="shared" si="3"/>
        <v>2434350000</v>
      </c>
      <c r="U51" s="239" t="s">
        <v>126</v>
      </c>
    </row>
    <row r="52" spans="1:24" ht="49.2" customHeight="1" x14ac:dyDescent="0.3">
      <c r="A52" s="176"/>
      <c r="B52" s="48"/>
      <c r="C52" s="78"/>
      <c r="D52" s="132"/>
      <c r="E52" s="78"/>
      <c r="F52" s="51"/>
      <c r="G52" s="86">
        <v>5</v>
      </c>
      <c r="H52" s="90" t="s">
        <v>157</v>
      </c>
      <c r="I52" s="86">
        <v>5</v>
      </c>
      <c r="J52" s="122" t="s">
        <v>185</v>
      </c>
      <c r="K52" s="88"/>
      <c r="L52" s="93">
        <v>22338450</v>
      </c>
      <c r="M52" s="91"/>
      <c r="N52" s="93">
        <v>37230750</v>
      </c>
      <c r="O52" s="91"/>
      <c r="P52" s="93">
        <v>37230750</v>
      </c>
      <c r="Q52" s="127" t="s">
        <v>3</v>
      </c>
      <c r="R52" s="93">
        <v>52123050</v>
      </c>
      <c r="S52" s="127" t="s">
        <v>3</v>
      </c>
      <c r="T52" s="173">
        <f t="shared" si="3"/>
        <v>148923000</v>
      </c>
      <c r="U52" s="239" t="s">
        <v>125</v>
      </c>
      <c r="X52" s="200">
        <f>V52-T52</f>
        <v>-148923000</v>
      </c>
    </row>
    <row r="53" spans="1:24" ht="61.8" customHeight="1" x14ac:dyDescent="0.3">
      <c r="A53" s="176"/>
      <c r="B53" s="48"/>
      <c r="C53" s="78"/>
      <c r="D53" s="132"/>
      <c r="E53" s="78"/>
      <c r="F53" s="51"/>
      <c r="G53" s="86">
        <v>6</v>
      </c>
      <c r="H53" s="90" t="s">
        <v>13</v>
      </c>
      <c r="I53" s="86">
        <v>6</v>
      </c>
      <c r="J53" s="64" t="s">
        <v>186</v>
      </c>
      <c r="K53" s="124" t="s">
        <v>246</v>
      </c>
      <c r="L53" s="66">
        <v>15364650</v>
      </c>
      <c r="M53" s="124" t="s">
        <v>246</v>
      </c>
      <c r="N53" s="66">
        <v>25607750</v>
      </c>
      <c r="O53" s="124" t="s">
        <v>246</v>
      </c>
      <c r="P53" s="66">
        <v>25607750</v>
      </c>
      <c r="Q53" s="124" t="s">
        <v>246</v>
      </c>
      <c r="R53" s="66">
        <v>35850850</v>
      </c>
      <c r="S53" s="236" t="s">
        <v>214</v>
      </c>
      <c r="T53" s="173">
        <f t="shared" si="3"/>
        <v>102431000</v>
      </c>
      <c r="U53" s="239" t="s">
        <v>126</v>
      </c>
    </row>
    <row r="54" spans="1:24" ht="52.2" x14ac:dyDescent="0.3">
      <c r="A54" s="176"/>
      <c r="B54" s="48"/>
      <c r="C54" s="78"/>
      <c r="D54" s="132"/>
      <c r="E54" s="78"/>
      <c r="F54" s="51"/>
      <c r="G54" s="86">
        <v>7</v>
      </c>
      <c r="H54" s="90" t="s">
        <v>158</v>
      </c>
      <c r="I54" s="86">
        <v>7</v>
      </c>
      <c r="J54" s="64" t="s">
        <v>187</v>
      </c>
      <c r="K54" s="88"/>
      <c r="L54" s="66">
        <v>47853600</v>
      </c>
      <c r="M54" s="127" t="s">
        <v>248</v>
      </c>
      <c r="N54" s="66">
        <v>79756000</v>
      </c>
      <c r="O54" s="127" t="s">
        <v>248</v>
      </c>
      <c r="P54" s="66">
        <v>79756000</v>
      </c>
      <c r="Q54" s="127" t="s">
        <v>248</v>
      </c>
      <c r="R54" s="66">
        <v>111658400</v>
      </c>
      <c r="S54" s="121" t="s">
        <v>215</v>
      </c>
      <c r="T54" s="173">
        <f t="shared" si="3"/>
        <v>319024000</v>
      </c>
      <c r="U54" s="239" t="s">
        <v>247</v>
      </c>
    </row>
    <row r="55" spans="1:24" ht="64.2" customHeight="1" x14ac:dyDescent="0.3">
      <c r="A55" s="176"/>
      <c r="B55" s="48"/>
      <c r="C55" s="78"/>
      <c r="D55" s="132"/>
      <c r="E55" s="78"/>
      <c r="F55" s="51"/>
      <c r="G55" s="86">
        <v>8</v>
      </c>
      <c r="H55" s="125" t="s">
        <v>14</v>
      </c>
      <c r="I55" s="86">
        <v>8</v>
      </c>
      <c r="J55" s="122" t="s">
        <v>113</v>
      </c>
      <c r="K55" s="124"/>
      <c r="L55" s="66">
        <v>21918000</v>
      </c>
      <c r="M55" s="124"/>
      <c r="N55" s="66">
        <v>36530000</v>
      </c>
      <c r="O55" s="124"/>
      <c r="P55" s="66">
        <v>36530000</v>
      </c>
      <c r="Q55" s="202" t="s">
        <v>216</v>
      </c>
      <c r="R55" s="66">
        <v>51142000</v>
      </c>
      <c r="S55" s="202" t="s">
        <v>216</v>
      </c>
      <c r="T55" s="173">
        <f t="shared" si="3"/>
        <v>146120000</v>
      </c>
      <c r="U55" s="239" t="s">
        <v>247</v>
      </c>
    </row>
    <row r="56" spans="1:24" ht="81.599999999999994" customHeight="1" x14ac:dyDescent="0.3">
      <c r="A56" s="176"/>
      <c r="B56" s="48"/>
      <c r="C56" s="78"/>
      <c r="D56" s="132"/>
      <c r="E56" s="78"/>
      <c r="F56" s="51"/>
      <c r="G56" s="86">
        <v>9</v>
      </c>
      <c r="H56" s="94" t="s">
        <v>159</v>
      </c>
      <c r="I56" s="86">
        <v>9</v>
      </c>
      <c r="J56" s="95" t="s">
        <v>114</v>
      </c>
      <c r="K56" s="124" t="s">
        <v>251</v>
      </c>
      <c r="L56" s="96">
        <v>33775500</v>
      </c>
      <c r="M56" s="124" t="s">
        <v>251</v>
      </c>
      <c r="N56" s="96">
        <v>56292500</v>
      </c>
      <c r="O56" s="124" t="s">
        <v>251</v>
      </c>
      <c r="P56" s="96">
        <v>56292500</v>
      </c>
      <c r="Q56" s="124" t="s">
        <v>251</v>
      </c>
      <c r="R56" s="96">
        <v>78809500</v>
      </c>
      <c r="S56" s="237" t="s">
        <v>217</v>
      </c>
      <c r="T56" s="173">
        <f t="shared" si="3"/>
        <v>225170000</v>
      </c>
      <c r="U56" s="239" t="s">
        <v>249</v>
      </c>
    </row>
    <row r="57" spans="1:24" ht="61.8" customHeight="1" x14ac:dyDescent="0.3">
      <c r="A57" s="176"/>
      <c r="B57" s="48"/>
      <c r="C57" s="78"/>
      <c r="D57" s="132"/>
      <c r="E57" s="78"/>
      <c r="F57" s="51"/>
      <c r="G57" s="86">
        <v>10</v>
      </c>
      <c r="H57" s="126" t="s">
        <v>108</v>
      </c>
      <c r="I57" s="86">
        <v>10</v>
      </c>
      <c r="J57" s="122" t="s">
        <v>115</v>
      </c>
      <c r="K57" s="124" t="s">
        <v>246</v>
      </c>
      <c r="L57" s="66">
        <v>47970000</v>
      </c>
      <c r="M57" s="124" t="s">
        <v>246</v>
      </c>
      <c r="N57" s="66">
        <v>79950000</v>
      </c>
      <c r="O57" s="124" t="s">
        <v>246</v>
      </c>
      <c r="P57" s="66">
        <v>79950000</v>
      </c>
      <c r="Q57" s="124" t="s">
        <v>246</v>
      </c>
      <c r="R57" s="66">
        <v>111930000</v>
      </c>
      <c r="S57" s="124" t="s">
        <v>214</v>
      </c>
      <c r="T57" s="173">
        <f t="shared" si="3"/>
        <v>319800000</v>
      </c>
      <c r="U57" s="239" t="s">
        <v>250</v>
      </c>
    </row>
    <row r="58" spans="1:24" ht="87" x14ac:dyDescent="0.3">
      <c r="A58" s="176"/>
      <c r="B58" s="196"/>
      <c r="C58" s="78"/>
      <c r="D58" s="195"/>
      <c r="E58" s="78"/>
      <c r="F58" s="51"/>
      <c r="G58" s="86">
        <v>11</v>
      </c>
      <c r="H58" s="126" t="s">
        <v>109</v>
      </c>
      <c r="I58" s="86">
        <v>11</v>
      </c>
      <c r="J58" s="122" t="s">
        <v>116</v>
      </c>
      <c r="K58" s="121" t="s">
        <v>252</v>
      </c>
      <c r="L58" s="66">
        <v>23235150</v>
      </c>
      <c r="M58" s="121" t="s">
        <v>252</v>
      </c>
      <c r="N58" s="66">
        <v>38725250</v>
      </c>
      <c r="O58" s="121" t="s">
        <v>252</v>
      </c>
      <c r="P58" s="66">
        <v>38725250</v>
      </c>
      <c r="Q58" s="121" t="s">
        <v>252</v>
      </c>
      <c r="R58" s="66">
        <v>54215350</v>
      </c>
      <c r="S58" s="124" t="s">
        <v>218</v>
      </c>
      <c r="T58" s="173">
        <f t="shared" si="3"/>
        <v>154901000</v>
      </c>
      <c r="U58" s="239" t="s">
        <v>249</v>
      </c>
    </row>
    <row r="59" spans="1:24" ht="60.6" customHeight="1" x14ac:dyDescent="0.3">
      <c r="A59" s="176"/>
      <c r="B59" s="196"/>
      <c r="C59" s="78"/>
      <c r="D59" s="195"/>
      <c r="E59" s="78"/>
      <c r="F59" s="51"/>
      <c r="G59" s="86">
        <v>12</v>
      </c>
      <c r="H59" s="126" t="s">
        <v>110</v>
      </c>
      <c r="I59" s="86">
        <v>12</v>
      </c>
      <c r="J59" s="122" t="s">
        <v>188</v>
      </c>
      <c r="K59" s="65"/>
      <c r="L59" s="66">
        <v>66174300</v>
      </c>
      <c r="M59" s="89"/>
      <c r="N59" s="66">
        <v>110290500</v>
      </c>
      <c r="O59" s="121" t="s">
        <v>253</v>
      </c>
      <c r="P59" s="66">
        <v>110290500</v>
      </c>
      <c r="Q59" s="121" t="s">
        <v>253</v>
      </c>
      <c r="R59" s="66">
        <v>154406700</v>
      </c>
      <c r="S59" s="124" t="s">
        <v>219</v>
      </c>
      <c r="T59" s="173">
        <f t="shared" si="3"/>
        <v>441162000</v>
      </c>
      <c r="U59" s="239" t="s">
        <v>126</v>
      </c>
    </row>
    <row r="60" spans="1:24" ht="55.2" customHeight="1" x14ac:dyDescent="0.3">
      <c r="A60" s="176"/>
      <c r="B60" s="48"/>
      <c r="C60" s="78"/>
      <c r="D60" s="132"/>
      <c r="E60" s="78"/>
      <c r="F60" s="51"/>
      <c r="G60" s="86">
        <v>13</v>
      </c>
      <c r="H60" s="126" t="s">
        <v>160</v>
      </c>
      <c r="I60" s="86">
        <v>13</v>
      </c>
      <c r="J60" s="122" t="s">
        <v>189</v>
      </c>
      <c r="K60" s="198"/>
      <c r="L60" s="66">
        <v>19605600</v>
      </c>
      <c r="M60" s="89"/>
      <c r="N60" s="66">
        <v>32676000</v>
      </c>
      <c r="O60" s="198"/>
      <c r="P60" s="66">
        <v>32676000</v>
      </c>
      <c r="Q60" s="127" t="s">
        <v>220</v>
      </c>
      <c r="R60" s="66">
        <v>45746400</v>
      </c>
      <c r="S60" s="127" t="s">
        <v>220</v>
      </c>
      <c r="T60" s="173">
        <f t="shared" si="3"/>
        <v>130704000</v>
      </c>
      <c r="U60" s="239" t="s">
        <v>254</v>
      </c>
    </row>
    <row r="61" spans="1:24" ht="76.2" customHeight="1" x14ac:dyDescent="0.3">
      <c r="A61" s="176"/>
      <c r="B61" s="48"/>
      <c r="C61" s="78"/>
      <c r="D61" s="132"/>
      <c r="E61" s="78"/>
      <c r="F61" s="51"/>
      <c r="G61" s="86">
        <v>14</v>
      </c>
      <c r="H61" s="126" t="s">
        <v>161</v>
      </c>
      <c r="I61" s="86">
        <v>14</v>
      </c>
      <c r="J61" s="122" t="s">
        <v>117</v>
      </c>
      <c r="K61" s="124" t="s">
        <v>119</v>
      </c>
      <c r="L61" s="66">
        <v>12631800</v>
      </c>
      <c r="M61" s="238" t="s">
        <v>218</v>
      </c>
      <c r="N61" s="66">
        <v>21053000</v>
      </c>
      <c r="O61" s="238" t="s">
        <v>218</v>
      </c>
      <c r="P61" s="66">
        <v>21053000</v>
      </c>
      <c r="Q61" s="238" t="s">
        <v>218</v>
      </c>
      <c r="R61" s="66">
        <v>29474200</v>
      </c>
      <c r="S61" s="128" t="s">
        <v>221</v>
      </c>
      <c r="T61" s="173">
        <f t="shared" si="3"/>
        <v>84212000</v>
      </c>
      <c r="U61" s="239" t="s">
        <v>255</v>
      </c>
    </row>
    <row r="62" spans="1:24" ht="52.2" x14ac:dyDescent="0.3">
      <c r="A62" s="176"/>
      <c r="B62" s="212"/>
      <c r="C62" s="78"/>
      <c r="D62" s="211"/>
      <c r="E62" s="78"/>
      <c r="F62" s="51"/>
      <c r="G62" s="86">
        <v>15</v>
      </c>
      <c r="H62" s="163" t="s">
        <v>111</v>
      </c>
      <c r="I62" s="86"/>
      <c r="J62" s="122" t="s">
        <v>190</v>
      </c>
      <c r="K62" s="224"/>
      <c r="L62" s="66">
        <v>18550812</v>
      </c>
      <c r="M62" s="92"/>
      <c r="N62" s="66">
        <v>30918020</v>
      </c>
      <c r="O62" s="65"/>
      <c r="P62" s="66">
        <v>30918020</v>
      </c>
      <c r="Q62" s="128" t="s">
        <v>205</v>
      </c>
      <c r="R62" s="66">
        <v>43285237</v>
      </c>
      <c r="S62" s="128" t="s">
        <v>205</v>
      </c>
      <c r="T62" s="173">
        <f t="shared" si="3"/>
        <v>123672089</v>
      </c>
      <c r="U62" s="239" t="s">
        <v>254</v>
      </c>
    </row>
    <row r="63" spans="1:24" ht="45.6" customHeight="1" x14ac:dyDescent="0.3">
      <c r="A63" s="176"/>
      <c r="B63" s="212"/>
      <c r="C63" s="78"/>
      <c r="D63" s="211"/>
      <c r="E63" s="78"/>
      <c r="F63" s="51"/>
      <c r="G63" s="86">
        <v>16</v>
      </c>
      <c r="H63" s="163" t="s">
        <v>15</v>
      </c>
      <c r="I63" s="86"/>
      <c r="J63" s="122" t="s">
        <v>191</v>
      </c>
      <c r="K63" s="224"/>
      <c r="L63" s="66">
        <v>41141250</v>
      </c>
      <c r="M63" s="92"/>
      <c r="N63" s="66">
        <v>68568750</v>
      </c>
      <c r="O63" s="65"/>
      <c r="P63" s="66">
        <v>68568750</v>
      </c>
      <c r="Q63" s="128" t="s">
        <v>205</v>
      </c>
      <c r="R63" s="66">
        <v>95996250</v>
      </c>
      <c r="S63" s="128" t="s">
        <v>205</v>
      </c>
      <c r="T63" s="173">
        <f t="shared" si="3"/>
        <v>274275000</v>
      </c>
      <c r="U63" s="239" t="s">
        <v>255</v>
      </c>
    </row>
    <row r="64" spans="1:24" ht="46.8" customHeight="1" x14ac:dyDescent="0.3">
      <c r="A64" s="176"/>
      <c r="B64" s="212"/>
      <c r="C64" s="78"/>
      <c r="D64" s="211"/>
      <c r="E64" s="78"/>
      <c r="F64" s="51"/>
      <c r="G64" s="86">
        <v>17</v>
      </c>
      <c r="H64" s="163" t="s">
        <v>112</v>
      </c>
      <c r="I64" s="86"/>
      <c r="J64" s="122" t="s">
        <v>192</v>
      </c>
      <c r="K64" s="224"/>
      <c r="L64" s="66">
        <v>34620600</v>
      </c>
      <c r="M64" s="92"/>
      <c r="N64" s="66">
        <v>57701000</v>
      </c>
      <c r="O64" s="65"/>
      <c r="P64" s="66">
        <v>57701000</v>
      </c>
      <c r="Q64" s="128" t="s">
        <v>205</v>
      </c>
      <c r="R64" s="66">
        <v>80781400</v>
      </c>
      <c r="S64" s="128" t="s">
        <v>205</v>
      </c>
      <c r="T64" s="173">
        <f t="shared" si="3"/>
        <v>230804000</v>
      </c>
      <c r="U64" s="239" t="s">
        <v>127</v>
      </c>
    </row>
    <row r="65" spans="1:24" ht="49.2" customHeight="1" x14ac:dyDescent="0.3">
      <c r="A65" s="176"/>
      <c r="B65" s="212"/>
      <c r="C65" s="78"/>
      <c r="D65" s="211"/>
      <c r="E65" s="78"/>
      <c r="F65" s="51"/>
      <c r="G65" s="86">
        <v>18</v>
      </c>
      <c r="H65" s="163" t="s">
        <v>162</v>
      </c>
      <c r="I65" s="86"/>
      <c r="J65" s="122" t="s">
        <v>193</v>
      </c>
      <c r="K65" s="224"/>
      <c r="L65" s="66">
        <v>36817500</v>
      </c>
      <c r="M65" s="92"/>
      <c r="N65" s="66">
        <v>61362500</v>
      </c>
      <c r="O65" s="65"/>
      <c r="P65" s="66">
        <v>61362500</v>
      </c>
      <c r="Q65" s="128" t="s">
        <v>222</v>
      </c>
      <c r="R65" s="66">
        <v>85907500</v>
      </c>
      <c r="S65" s="128" t="s">
        <v>222</v>
      </c>
      <c r="T65" s="173">
        <f t="shared" si="3"/>
        <v>245450000</v>
      </c>
      <c r="U65" s="239" t="s">
        <v>126</v>
      </c>
    </row>
    <row r="66" spans="1:24" ht="69.599999999999994" x14ac:dyDescent="0.3">
      <c r="A66" s="176"/>
      <c r="B66" s="212"/>
      <c r="C66" s="78"/>
      <c r="D66" s="211"/>
      <c r="E66" s="78"/>
      <c r="F66" s="51"/>
      <c r="G66" s="86">
        <v>19</v>
      </c>
      <c r="H66" s="163" t="s">
        <v>163</v>
      </c>
      <c r="I66" s="86"/>
      <c r="J66" s="122" t="s">
        <v>194</v>
      </c>
      <c r="K66" s="224"/>
      <c r="L66" s="66">
        <v>119620945</v>
      </c>
      <c r="M66" s="238" t="s">
        <v>240</v>
      </c>
      <c r="N66" s="66">
        <v>199368242</v>
      </c>
      <c r="O66" s="238" t="s">
        <v>240</v>
      </c>
      <c r="P66" s="66">
        <v>199368242</v>
      </c>
      <c r="Q66" s="128" t="s">
        <v>105</v>
      </c>
      <c r="R66" s="66">
        <v>279115549</v>
      </c>
      <c r="S66" s="128" t="s">
        <v>256</v>
      </c>
      <c r="T66" s="173">
        <f t="shared" si="3"/>
        <v>797472978</v>
      </c>
      <c r="U66" s="239" t="s">
        <v>126</v>
      </c>
    </row>
    <row r="67" spans="1:24" ht="48" customHeight="1" x14ac:dyDescent="0.3">
      <c r="A67" s="176"/>
      <c r="B67" s="212"/>
      <c r="C67" s="78"/>
      <c r="D67" s="211"/>
      <c r="E67" s="78"/>
      <c r="F67" s="51"/>
      <c r="G67" s="86">
        <v>20</v>
      </c>
      <c r="H67" s="163" t="s">
        <v>164</v>
      </c>
      <c r="I67" s="86"/>
      <c r="J67" s="122" t="s">
        <v>195</v>
      </c>
      <c r="K67" s="203" t="s">
        <v>222</v>
      </c>
      <c r="L67" s="66">
        <v>235818000</v>
      </c>
      <c r="M67" s="238" t="s">
        <v>105</v>
      </c>
      <c r="N67" s="66">
        <v>393030000</v>
      </c>
      <c r="O67" s="238" t="s">
        <v>105</v>
      </c>
      <c r="P67" s="66">
        <v>393030000</v>
      </c>
      <c r="Q67" s="238" t="s">
        <v>105</v>
      </c>
      <c r="R67" s="66">
        <v>550242000</v>
      </c>
      <c r="S67" s="128" t="s">
        <v>223</v>
      </c>
      <c r="T67" s="173">
        <f t="shared" si="3"/>
        <v>1572120000</v>
      </c>
      <c r="U67" s="239" t="s">
        <v>254</v>
      </c>
    </row>
    <row r="68" spans="1:24" ht="52.2" x14ac:dyDescent="0.3">
      <c r="A68" s="176"/>
      <c r="B68" s="212"/>
      <c r="C68" s="78"/>
      <c r="D68" s="211"/>
      <c r="E68" s="78"/>
      <c r="F68" s="51"/>
      <c r="G68" s="86">
        <v>21</v>
      </c>
      <c r="H68" s="163" t="s">
        <v>165</v>
      </c>
      <c r="I68" s="86"/>
      <c r="J68" s="122" t="s">
        <v>196</v>
      </c>
      <c r="K68" s="224"/>
      <c r="L68" s="66">
        <v>8683500</v>
      </c>
      <c r="M68" s="92"/>
      <c r="N68" s="66">
        <v>14472500</v>
      </c>
      <c r="O68" s="65"/>
      <c r="P68" s="66">
        <v>14472500</v>
      </c>
      <c r="Q68" s="128" t="s">
        <v>3</v>
      </c>
      <c r="R68" s="66">
        <v>20261500</v>
      </c>
      <c r="S68" s="128" t="s">
        <v>3</v>
      </c>
      <c r="T68" s="173">
        <f t="shared" si="3"/>
        <v>57890000</v>
      </c>
      <c r="U68" s="239" t="s">
        <v>255</v>
      </c>
    </row>
    <row r="69" spans="1:24" ht="52.2" x14ac:dyDescent="0.3">
      <c r="A69" s="176"/>
      <c r="B69" s="212"/>
      <c r="C69" s="78"/>
      <c r="D69" s="211"/>
      <c r="E69" s="78"/>
      <c r="F69" s="51"/>
      <c r="G69" s="86">
        <v>22</v>
      </c>
      <c r="H69" s="163" t="s">
        <v>166</v>
      </c>
      <c r="I69" s="86"/>
      <c r="J69" s="122" t="s">
        <v>197</v>
      </c>
      <c r="K69" s="203" t="s">
        <v>257</v>
      </c>
      <c r="L69" s="66">
        <v>20685450</v>
      </c>
      <c r="M69" s="203" t="s">
        <v>257</v>
      </c>
      <c r="N69" s="66">
        <v>34475750</v>
      </c>
      <c r="O69" s="203" t="s">
        <v>257</v>
      </c>
      <c r="P69" s="66">
        <v>34475750</v>
      </c>
      <c r="Q69" s="203" t="s">
        <v>257</v>
      </c>
      <c r="R69" s="66">
        <v>48266050</v>
      </c>
      <c r="S69" s="128" t="s">
        <v>224</v>
      </c>
      <c r="T69" s="173">
        <f t="shared" si="3"/>
        <v>137903000</v>
      </c>
      <c r="U69" s="239" t="s">
        <v>254</v>
      </c>
    </row>
    <row r="70" spans="1:24" ht="49.2" customHeight="1" x14ac:dyDescent="0.3">
      <c r="A70" s="176"/>
      <c r="B70" s="212"/>
      <c r="C70" s="78"/>
      <c r="D70" s="211"/>
      <c r="E70" s="78"/>
      <c r="F70" s="51"/>
      <c r="G70" s="86">
        <v>23</v>
      </c>
      <c r="H70" s="163" t="s">
        <v>167</v>
      </c>
      <c r="I70" s="86"/>
      <c r="J70" s="122" t="s">
        <v>198</v>
      </c>
      <c r="K70" s="224"/>
      <c r="L70" s="66">
        <v>7485300</v>
      </c>
      <c r="M70" s="92"/>
      <c r="N70" s="66">
        <v>12475500</v>
      </c>
      <c r="O70" s="65"/>
      <c r="P70" s="66">
        <v>12475500</v>
      </c>
      <c r="Q70" s="128" t="s">
        <v>225</v>
      </c>
      <c r="R70" s="66">
        <v>17465700</v>
      </c>
      <c r="S70" s="128" t="s">
        <v>225</v>
      </c>
      <c r="T70" s="173">
        <f t="shared" si="3"/>
        <v>49902000</v>
      </c>
      <c r="U70" s="239" t="s">
        <v>254</v>
      </c>
    </row>
    <row r="71" spans="1:24" ht="106.2" customHeight="1" x14ac:dyDescent="0.3">
      <c r="A71" s="176"/>
      <c r="B71" s="212"/>
      <c r="C71" s="78"/>
      <c r="D71" s="211"/>
      <c r="E71" s="78"/>
      <c r="F71" s="51"/>
      <c r="G71" s="86">
        <v>24</v>
      </c>
      <c r="H71" s="163" t="s">
        <v>168</v>
      </c>
      <c r="I71" s="86"/>
      <c r="J71" s="122" t="s">
        <v>259</v>
      </c>
      <c r="K71" s="224"/>
      <c r="L71" s="66">
        <v>203007150</v>
      </c>
      <c r="M71" s="238" t="s">
        <v>118</v>
      </c>
      <c r="N71" s="66">
        <v>338345250</v>
      </c>
      <c r="O71" s="121" t="s">
        <v>260</v>
      </c>
      <c r="P71" s="66">
        <v>338345250</v>
      </c>
      <c r="Q71" s="128" t="s">
        <v>105</v>
      </c>
      <c r="R71" s="66">
        <v>473683350</v>
      </c>
      <c r="S71" s="128" t="s">
        <v>226</v>
      </c>
      <c r="T71" s="173">
        <f t="shared" si="3"/>
        <v>1353381000</v>
      </c>
      <c r="U71" s="239" t="s">
        <v>258</v>
      </c>
    </row>
    <row r="72" spans="1:24" ht="52.2" x14ac:dyDescent="0.3">
      <c r="A72" s="170">
        <v>3</v>
      </c>
      <c r="B72" s="48" t="s">
        <v>45</v>
      </c>
      <c r="C72" s="78"/>
      <c r="D72" s="132" t="s">
        <v>46</v>
      </c>
      <c r="E72" s="50">
        <v>1</v>
      </c>
      <c r="F72" s="51" t="s">
        <v>9</v>
      </c>
      <c r="G72" s="271" t="s">
        <v>68</v>
      </c>
      <c r="H72" s="272"/>
      <c r="I72" s="79"/>
      <c r="J72" s="97" t="s">
        <v>66</v>
      </c>
      <c r="K72" s="53">
        <v>1</v>
      </c>
      <c r="L72" s="98">
        <f>SUM(L73:L76)</f>
        <v>290153250</v>
      </c>
      <c r="M72" s="99">
        <v>1</v>
      </c>
      <c r="N72" s="98">
        <f>SUM(N73:N76)</f>
        <v>483588750</v>
      </c>
      <c r="O72" s="99">
        <v>1</v>
      </c>
      <c r="P72" s="98">
        <f>SUM(P73:P76)</f>
        <v>483588750</v>
      </c>
      <c r="Q72" s="99">
        <v>1</v>
      </c>
      <c r="R72" s="98">
        <f>SUM(R73:R76)</f>
        <v>768024250</v>
      </c>
      <c r="S72" s="99">
        <v>1</v>
      </c>
      <c r="T72" s="177">
        <f>SUM(T73:T76)</f>
        <v>2025355000</v>
      </c>
    </row>
    <row r="73" spans="1:24" ht="75.599999999999994" customHeight="1" x14ac:dyDescent="0.3">
      <c r="A73" s="176"/>
      <c r="B73" s="48"/>
      <c r="C73" s="78"/>
      <c r="D73" s="132"/>
      <c r="E73" s="50">
        <v>2</v>
      </c>
      <c r="F73" s="51" t="s">
        <v>39</v>
      </c>
      <c r="G73" s="86">
        <v>1</v>
      </c>
      <c r="H73" s="90" t="s">
        <v>16</v>
      </c>
      <c r="I73" s="86">
        <v>1</v>
      </c>
      <c r="J73" s="122" t="s">
        <v>199</v>
      </c>
      <c r="K73" s="124"/>
      <c r="L73" s="100">
        <v>55139250</v>
      </c>
      <c r="M73" s="124"/>
      <c r="N73" s="100">
        <v>91898750</v>
      </c>
      <c r="O73" s="124"/>
      <c r="P73" s="100">
        <v>91898750</v>
      </c>
      <c r="Q73" s="127" t="s">
        <v>227</v>
      </c>
      <c r="R73" s="100">
        <v>219658250</v>
      </c>
      <c r="S73" s="127" t="s">
        <v>227</v>
      </c>
      <c r="T73" s="173">
        <f t="shared" ref="T73:T76" si="4">L73+N73+P73+R73</f>
        <v>458595000</v>
      </c>
      <c r="U73" s="239" t="s">
        <v>128</v>
      </c>
    </row>
    <row r="74" spans="1:24" ht="52.2" x14ac:dyDescent="0.3">
      <c r="A74" s="176"/>
      <c r="B74" s="48"/>
      <c r="C74" s="78"/>
      <c r="D74" s="132"/>
      <c r="E74" s="78"/>
      <c r="F74" s="51"/>
      <c r="G74" s="86">
        <v>2</v>
      </c>
      <c r="H74" s="90" t="s">
        <v>17</v>
      </c>
      <c r="I74" s="86">
        <v>2</v>
      </c>
      <c r="J74" s="64" t="s">
        <v>18</v>
      </c>
      <c r="K74" s="88"/>
      <c r="L74" s="100">
        <v>167287500</v>
      </c>
      <c r="M74" s="65"/>
      <c r="N74" s="100">
        <v>278812500</v>
      </c>
      <c r="O74" s="65"/>
      <c r="P74" s="100">
        <v>278812500</v>
      </c>
      <c r="Q74" s="121" t="s">
        <v>228</v>
      </c>
      <c r="R74" s="100">
        <v>390337500</v>
      </c>
      <c r="S74" s="121" t="s">
        <v>228</v>
      </c>
      <c r="T74" s="173">
        <f t="shared" si="4"/>
        <v>1115250000</v>
      </c>
      <c r="U74" s="239" t="s">
        <v>128</v>
      </c>
    </row>
    <row r="75" spans="1:24" ht="44.4" customHeight="1" x14ac:dyDescent="0.3">
      <c r="A75" s="176"/>
      <c r="B75" s="48"/>
      <c r="C75" s="78"/>
      <c r="D75" s="132"/>
      <c r="E75" s="78"/>
      <c r="F75" s="51"/>
      <c r="G75" s="101">
        <v>3</v>
      </c>
      <c r="H75" s="102" t="s">
        <v>19</v>
      </c>
      <c r="I75" s="101">
        <v>3</v>
      </c>
      <c r="J75" s="102" t="s">
        <v>120</v>
      </c>
      <c r="K75" s="203" t="s">
        <v>261</v>
      </c>
      <c r="L75" s="103">
        <v>40504500</v>
      </c>
      <c r="M75" s="203" t="s">
        <v>262</v>
      </c>
      <c r="N75" s="103">
        <v>67507500</v>
      </c>
      <c r="O75" s="203" t="s">
        <v>262</v>
      </c>
      <c r="P75" s="103">
        <v>67507500</v>
      </c>
      <c r="Q75" s="203" t="s">
        <v>262</v>
      </c>
      <c r="R75" s="103">
        <v>94510500</v>
      </c>
      <c r="S75" s="129" t="s">
        <v>229</v>
      </c>
      <c r="T75" s="173">
        <f t="shared" si="4"/>
        <v>270030000</v>
      </c>
      <c r="U75" s="239" t="s">
        <v>128</v>
      </c>
      <c r="W75">
        <f>77/4</f>
        <v>19.25</v>
      </c>
      <c r="X75" s="200">
        <f>V75-T75</f>
        <v>-270030000</v>
      </c>
    </row>
    <row r="76" spans="1:24" ht="44.4" customHeight="1" x14ac:dyDescent="0.3">
      <c r="A76" s="176"/>
      <c r="B76" s="48"/>
      <c r="C76" s="78"/>
      <c r="D76" s="132"/>
      <c r="E76" s="78"/>
      <c r="F76" s="51"/>
      <c r="G76" s="86">
        <v>4</v>
      </c>
      <c r="H76" s="90" t="s">
        <v>20</v>
      </c>
      <c r="I76" s="86">
        <v>4</v>
      </c>
      <c r="J76" s="64" t="s">
        <v>21</v>
      </c>
      <c r="K76" s="205" t="s">
        <v>263</v>
      </c>
      <c r="L76" s="100">
        <v>27222000</v>
      </c>
      <c r="M76" s="205" t="s">
        <v>264</v>
      </c>
      <c r="N76" s="100">
        <v>45370000</v>
      </c>
      <c r="O76" s="205" t="s">
        <v>264</v>
      </c>
      <c r="P76" s="100">
        <v>45370000</v>
      </c>
      <c r="Q76" s="205" t="s">
        <v>264</v>
      </c>
      <c r="R76" s="100">
        <v>63518000</v>
      </c>
      <c r="S76" s="205" t="s">
        <v>230</v>
      </c>
      <c r="T76" s="173">
        <f t="shared" si="4"/>
        <v>181480000</v>
      </c>
      <c r="U76" s="239" t="s">
        <v>128</v>
      </c>
    </row>
    <row r="77" spans="1:24" ht="69.599999999999994" x14ac:dyDescent="0.3">
      <c r="A77" s="178">
        <v>4</v>
      </c>
      <c r="B77" s="104" t="s">
        <v>47</v>
      </c>
      <c r="C77" s="179">
        <v>1</v>
      </c>
      <c r="D77" s="105" t="s">
        <v>48</v>
      </c>
      <c r="E77" s="179">
        <v>1</v>
      </c>
      <c r="F77" s="105" t="s">
        <v>37</v>
      </c>
      <c r="G77" s="271" t="s">
        <v>67</v>
      </c>
      <c r="H77" s="272"/>
      <c r="I77" s="106"/>
      <c r="J77" s="141" t="s">
        <v>91</v>
      </c>
      <c r="K77" s="107">
        <v>1</v>
      </c>
      <c r="L77" s="108">
        <f>SUM(L82:L85)</f>
        <v>226207408</v>
      </c>
      <c r="M77" s="107">
        <v>1</v>
      </c>
      <c r="N77" s="108">
        <f>SUM(N82:N85)</f>
        <v>377012347</v>
      </c>
      <c r="O77" s="107">
        <v>1</v>
      </c>
      <c r="P77" s="108">
        <f>SUM(P82:P85)</f>
        <v>377012347</v>
      </c>
      <c r="Q77" s="107">
        <v>1</v>
      </c>
      <c r="R77" s="108">
        <f>SUM(R82:R85)</f>
        <v>527817298</v>
      </c>
      <c r="S77" s="107">
        <v>1</v>
      </c>
      <c r="T77" s="180">
        <f>SUM(T82:T85)</f>
        <v>1508049400</v>
      </c>
      <c r="V77" s="204"/>
    </row>
    <row r="78" spans="1:24" ht="34.799999999999997" x14ac:dyDescent="0.3">
      <c r="A78" s="178"/>
      <c r="B78" s="104"/>
      <c r="C78" s="179"/>
      <c r="D78" s="105"/>
      <c r="E78" s="181">
        <v>2</v>
      </c>
      <c r="F78" s="105" t="s">
        <v>49</v>
      </c>
      <c r="G78" s="133"/>
      <c r="H78" s="134"/>
      <c r="I78" s="109"/>
      <c r="J78" s="141" t="s">
        <v>92</v>
      </c>
      <c r="K78" s="110"/>
      <c r="L78" s="111"/>
      <c r="M78" s="110"/>
      <c r="N78" s="111"/>
      <c r="O78" s="110"/>
      <c r="P78" s="111"/>
      <c r="Q78" s="110"/>
      <c r="R78" s="111"/>
      <c r="S78" s="110"/>
      <c r="T78" s="182"/>
    </row>
    <row r="79" spans="1:24" x14ac:dyDescent="0.3">
      <c r="A79" s="178"/>
      <c r="B79" s="104"/>
      <c r="C79" s="179"/>
      <c r="D79" s="105"/>
      <c r="E79" s="181"/>
      <c r="F79" s="105"/>
      <c r="G79" s="133"/>
      <c r="H79" s="134"/>
      <c r="I79" s="109"/>
      <c r="J79" s="141" t="s">
        <v>94</v>
      </c>
      <c r="K79" s="110"/>
      <c r="L79" s="111"/>
      <c r="M79" s="110"/>
      <c r="N79" s="111"/>
      <c r="O79" s="110"/>
      <c r="P79" s="111"/>
      <c r="Q79" s="110"/>
      <c r="R79" s="111"/>
      <c r="S79" s="110"/>
      <c r="T79" s="182"/>
    </row>
    <row r="80" spans="1:24" ht="52.2" x14ac:dyDescent="0.3">
      <c r="A80" s="178"/>
      <c r="B80" s="104"/>
      <c r="C80" s="179"/>
      <c r="D80" s="105"/>
      <c r="E80" s="181"/>
      <c r="F80" s="105"/>
      <c r="G80" s="133"/>
      <c r="H80" s="134"/>
      <c r="I80" s="109"/>
      <c r="J80" s="141" t="s">
        <v>69</v>
      </c>
      <c r="K80" s="110"/>
      <c r="L80" s="111"/>
      <c r="M80" s="110"/>
      <c r="N80" s="111"/>
      <c r="O80" s="110"/>
      <c r="P80" s="111"/>
      <c r="Q80" s="110"/>
      <c r="R80" s="111"/>
      <c r="S80" s="110"/>
      <c r="T80" s="182"/>
    </row>
    <row r="81" spans="1:24" ht="34.799999999999997" x14ac:dyDescent="0.3">
      <c r="A81" s="178"/>
      <c r="B81" s="104"/>
      <c r="C81" s="179"/>
      <c r="D81" s="105"/>
      <c r="E81" s="181"/>
      <c r="F81" s="105"/>
      <c r="G81" s="133"/>
      <c r="H81" s="134"/>
      <c r="I81" s="109"/>
      <c r="J81" s="141" t="s">
        <v>70</v>
      </c>
      <c r="K81" s="110"/>
      <c r="L81" s="111"/>
      <c r="M81" s="110"/>
      <c r="N81" s="111"/>
      <c r="O81" s="110"/>
      <c r="P81" s="111"/>
      <c r="Q81" s="110"/>
      <c r="R81" s="111"/>
      <c r="S81" s="110"/>
      <c r="T81" s="182"/>
    </row>
    <row r="82" spans="1:24" ht="52.2" x14ac:dyDescent="0.3">
      <c r="A82" s="176"/>
      <c r="B82" s="48"/>
      <c r="C82" s="78"/>
      <c r="D82" s="132"/>
      <c r="E82" s="78"/>
      <c r="F82" s="51"/>
      <c r="G82" s="86">
        <v>1</v>
      </c>
      <c r="H82" s="90" t="s">
        <v>22</v>
      </c>
      <c r="I82" s="86">
        <v>1</v>
      </c>
      <c r="J82" s="64" t="s">
        <v>23</v>
      </c>
      <c r="K82" s="121" t="s">
        <v>123</v>
      </c>
      <c r="L82" s="100">
        <v>34214700</v>
      </c>
      <c r="M82" s="121" t="s">
        <v>265</v>
      </c>
      <c r="N82" s="100">
        <v>57024500</v>
      </c>
      <c r="O82" s="121" t="s">
        <v>265</v>
      </c>
      <c r="P82" s="100">
        <v>57024500</v>
      </c>
      <c r="Q82" s="121" t="s">
        <v>265</v>
      </c>
      <c r="R82" s="100">
        <v>79834300</v>
      </c>
      <c r="S82" s="121" t="s">
        <v>231</v>
      </c>
      <c r="T82" s="173">
        <f t="shared" ref="T82:T93" si="5">L82+N82+P82+R82</f>
        <v>228098000</v>
      </c>
    </row>
    <row r="83" spans="1:24" ht="52.2" x14ac:dyDescent="0.3">
      <c r="A83" s="176"/>
      <c r="B83" s="48"/>
      <c r="C83" s="78"/>
      <c r="D83" s="132"/>
      <c r="E83" s="78"/>
      <c r="F83" s="51"/>
      <c r="G83" s="86">
        <v>2</v>
      </c>
      <c r="H83" s="90" t="s">
        <v>24</v>
      </c>
      <c r="I83" s="86">
        <v>2</v>
      </c>
      <c r="J83" s="64" t="s">
        <v>25</v>
      </c>
      <c r="K83" s="124" t="s">
        <v>266</v>
      </c>
      <c r="L83" s="66">
        <v>120536998</v>
      </c>
      <c r="M83" s="124" t="s">
        <v>267</v>
      </c>
      <c r="N83" s="66">
        <v>200894997</v>
      </c>
      <c r="O83" s="124" t="s">
        <v>267</v>
      </c>
      <c r="P83" s="66">
        <v>200894997</v>
      </c>
      <c r="Q83" s="124" t="s">
        <v>267</v>
      </c>
      <c r="R83" s="66">
        <v>281253008</v>
      </c>
      <c r="S83" s="121" t="s">
        <v>232</v>
      </c>
      <c r="T83" s="173">
        <f t="shared" si="5"/>
        <v>803580000</v>
      </c>
      <c r="X83" s="200">
        <f>V83-T83</f>
        <v>-803580000</v>
      </c>
    </row>
    <row r="84" spans="1:24" ht="69.599999999999994" x14ac:dyDescent="0.3">
      <c r="A84" s="176"/>
      <c r="B84" s="48"/>
      <c r="C84" s="78"/>
      <c r="D84" s="132"/>
      <c r="E84" s="78"/>
      <c r="F84" s="51"/>
      <c r="G84" s="86">
        <v>3</v>
      </c>
      <c r="H84" s="90" t="s">
        <v>169</v>
      </c>
      <c r="I84" s="86">
        <v>3</v>
      </c>
      <c r="J84" s="64" t="s">
        <v>26</v>
      </c>
      <c r="K84" s="121" t="s">
        <v>121</v>
      </c>
      <c r="L84" s="66">
        <v>48830325</v>
      </c>
      <c r="M84" s="121" t="s">
        <v>269</v>
      </c>
      <c r="N84" s="66">
        <v>81383875</v>
      </c>
      <c r="O84" s="121" t="s">
        <v>269</v>
      </c>
      <c r="P84" s="66">
        <v>81383875</v>
      </c>
      <c r="Q84" s="121" t="s">
        <v>269</v>
      </c>
      <c r="R84" s="66">
        <v>113937425</v>
      </c>
      <c r="S84" s="121" t="s">
        <v>233</v>
      </c>
      <c r="T84" s="173">
        <f t="shared" si="5"/>
        <v>325535500</v>
      </c>
      <c r="X84" s="200">
        <f>V84-T84</f>
        <v>-325535500</v>
      </c>
    </row>
    <row r="85" spans="1:24" ht="51.6" customHeight="1" x14ac:dyDescent="0.3">
      <c r="A85" s="176"/>
      <c r="B85" s="48"/>
      <c r="C85" s="78"/>
      <c r="D85" s="132"/>
      <c r="E85" s="78"/>
      <c r="F85" s="51"/>
      <c r="G85" s="86">
        <v>4</v>
      </c>
      <c r="H85" s="90" t="s">
        <v>27</v>
      </c>
      <c r="I85" s="86">
        <v>4</v>
      </c>
      <c r="J85" s="64" t="s">
        <v>28</v>
      </c>
      <c r="K85" s="121" t="s">
        <v>270</v>
      </c>
      <c r="L85" s="66">
        <v>22625385</v>
      </c>
      <c r="M85" s="121" t="s">
        <v>270</v>
      </c>
      <c r="N85" s="66">
        <v>37708975</v>
      </c>
      <c r="O85" s="121" t="s">
        <v>270</v>
      </c>
      <c r="P85" s="66">
        <v>37708975</v>
      </c>
      <c r="Q85" s="121" t="s">
        <v>270</v>
      </c>
      <c r="R85" s="66">
        <v>52792565</v>
      </c>
      <c r="S85" s="123">
        <v>1</v>
      </c>
      <c r="T85" s="173">
        <f t="shared" si="5"/>
        <v>150835900</v>
      </c>
    </row>
    <row r="86" spans="1:24" ht="52.2" x14ac:dyDescent="0.3">
      <c r="A86" s="176"/>
      <c r="B86" s="48"/>
      <c r="C86" s="78"/>
      <c r="D86" s="132"/>
      <c r="E86" s="78"/>
      <c r="F86" s="51"/>
      <c r="G86" s="271" t="s">
        <v>71</v>
      </c>
      <c r="H86" s="272"/>
      <c r="I86" s="79"/>
      <c r="J86" s="141" t="s">
        <v>93</v>
      </c>
      <c r="K86" s="53">
        <v>1</v>
      </c>
      <c r="L86" s="108">
        <f>SUM(L90:L93)</f>
        <v>146084895</v>
      </c>
      <c r="M86" s="107">
        <v>1</v>
      </c>
      <c r="N86" s="108">
        <f>SUM(N90:N93)</f>
        <v>243474825</v>
      </c>
      <c r="O86" s="107">
        <v>1</v>
      </c>
      <c r="P86" s="108">
        <f>SUM(P90:P93)</f>
        <v>243474825</v>
      </c>
      <c r="Q86" s="107">
        <v>1</v>
      </c>
      <c r="R86" s="108">
        <f>SUM(R90:R93)</f>
        <v>340864755</v>
      </c>
      <c r="S86" s="107">
        <v>1</v>
      </c>
      <c r="T86" s="180">
        <f>SUM(T90:T93)</f>
        <v>973899300</v>
      </c>
    </row>
    <row r="87" spans="1:24" ht="34.799999999999997" x14ac:dyDescent="0.3">
      <c r="A87" s="176"/>
      <c r="B87" s="48"/>
      <c r="C87" s="78"/>
      <c r="D87" s="132"/>
      <c r="E87" s="78"/>
      <c r="F87" s="51"/>
      <c r="G87" s="133"/>
      <c r="H87" s="134"/>
      <c r="I87" s="109"/>
      <c r="J87" s="141" t="s">
        <v>72</v>
      </c>
      <c r="K87" s="110"/>
      <c r="L87" s="111"/>
      <c r="M87" s="110"/>
      <c r="N87" s="111"/>
      <c r="O87" s="110"/>
      <c r="P87" s="111"/>
      <c r="Q87" s="110"/>
      <c r="R87" s="111"/>
      <c r="S87" s="110"/>
      <c r="T87" s="182"/>
    </row>
    <row r="88" spans="1:24" ht="52.2" x14ac:dyDescent="0.3">
      <c r="A88" s="176"/>
      <c r="B88" s="48"/>
      <c r="C88" s="78"/>
      <c r="D88" s="132"/>
      <c r="E88" s="78"/>
      <c r="F88" s="51"/>
      <c r="G88" s="133"/>
      <c r="H88" s="134"/>
      <c r="I88" s="109"/>
      <c r="J88" s="141" t="s">
        <v>95</v>
      </c>
      <c r="K88" s="110"/>
      <c r="L88" s="111"/>
      <c r="M88" s="110"/>
      <c r="N88" s="111"/>
      <c r="O88" s="110"/>
      <c r="P88" s="111"/>
      <c r="Q88" s="110"/>
      <c r="R88" s="111"/>
      <c r="S88" s="110"/>
      <c r="T88" s="182"/>
    </row>
    <row r="89" spans="1:24" ht="34.799999999999997" x14ac:dyDescent="0.3">
      <c r="A89" s="176"/>
      <c r="B89" s="48"/>
      <c r="C89" s="78"/>
      <c r="D89" s="132"/>
      <c r="E89" s="78"/>
      <c r="F89" s="51"/>
      <c r="G89" s="133"/>
      <c r="H89" s="134"/>
      <c r="I89" s="109"/>
      <c r="J89" s="141" t="s">
        <v>73</v>
      </c>
      <c r="K89" s="110"/>
      <c r="L89" s="111"/>
      <c r="M89" s="110"/>
      <c r="N89" s="111"/>
      <c r="O89" s="110"/>
      <c r="P89" s="111"/>
      <c r="Q89" s="110"/>
      <c r="R89" s="111"/>
      <c r="S89" s="110"/>
      <c r="T89" s="182"/>
    </row>
    <row r="90" spans="1:24" ht="43.2" customHeight="1" x14ac:dyDescent="0.3">
      <c r="A90" s="176"/>
      <c r="B90" s="48"/>
      <c r="C90" s="78"/>
      <c r="D90" s="132"/>
      <c r="E90" s="78"/>
      <c r="F90" s="51"/>
      <c r="G90" s="86">
        <v>1</v>
      </c>
      <c r="H90" s="90" t="s">
        <v>29</v>
      </c>
      <c r="I90" s="86">
        <v>1</v>
      </c>
      <c r="J90" s="122" t="s">
        <v>200</v>
      </c>
      <c r="K90" s="88"/>
      <c r="L90" s="66">
        <v>46627500</v>
      </c>
      <c r="M90" s="65"/>
      <c r="N90" s="66">
        <v>77712500</v>
      </c>
      <c r="O90" s="65"/>
      <c r="P90" s="66">
        <v>77712500</v>
      </c>
      <c r="Q90" s="121" t="s">
        <v>234</v>
      </c>
      <c r="R90" s="66">
        <v>108797500</v>
      </c>
      <c r="S90" s="121" t="s">
        <v>234</v>
      </c>
      <c r="T90" s="173">
        <f t="shared" si="5"/>
        <v>310850000</v>
      </c>
    </row>
    <row r="91" spans="1:24" ht="34.799999999999997" x14ac:dyDescent="0.3">
      <c r="A91" s="176"/>
      <c r="B91" s="48"/>
      <c r="C91" s="78"/>
      <c r="D91" s="132"/>
      <c r="E91" s="78"/>
      <c r="F91" s="51"/>
      <c r="G91" s="86">
        <v>2</v>
      </c>
      <c r="H91" s="90" t="s">
        <v>30</v>
      </c>
      <c r="I91" s="86">
        <v>2</v>
      </c>
      <c r="J91" s="64" t="s">
        <v>31</v>
      </c>
      <c r="K91" s="121" t="s">
        <v>268</v>
      </c>
      <c r="L91" s="66">
        <v>36720000</v>
      </c>
      <c r="M91" s="121" t="s">
        <v>123</v>
      </c>
      <c r="N91" s="67">
        <v>61200000</v>
      </c>
      <c r="O91" s="121" t="s">
        <v>123</v>
      </c>
      <c r="P91" s="66">
        <v>61200000</v>
      </c>
      <c r="Q91" s="121" t="s">
        <v>123</v>
      </c>
      <c r="R91" s="66">
        <v>85680000</v>
      </c>
      <c r="S91" s="121" t="s">
        <v>271</v>
      </c>
      <c r="T91" s="173">
        <f t="shared" si="5"/>
        <v>244800000</v>
      </c>
      <c r="X91" s="200">
        <f>V91-T91</f>
        <v>-244800000</v>
      </c>
    </row>
    <row r="92" spans="1:24" ht="69.599999999999994" x14ac:dyDescent="0.3">
      <c r="A92" s="176"/>
      <c r="B92" s="48"/>
      <c r="C92" s="78"/>
      <c r="D92" s="132"/>
      <c r="E92" s="78"/>
      <c r="F92" s="51"/>
      <c r="G92" s="86">
        <v>3</v>
      </c>
      <c r="H92" s="126" t="s">
        <v>170</v>
      </c>
      <c r="I92" s="86">
        <v>3</v>
      </c>
      <c r="J92" s="64" t="s">
        <v>32</v>
      </c>
      <c r="K92" s="124" t="s">
        <v>272</v>
      </c>
      <c r="L92" s="66">
        <v>16515000</v>
      </c>
      <c r="M92" s="124" t="s">
        <v>267</v>
      </c>
      <c r="N92" s="66">
        <v>27525000</v>
      </c>
      <c r="O92" s="124" t="s">
        <v>267</v>
      </c>
      <c r="P92" s="66">
        <v>27525000</v>
      </c>
      <c r="Q92" s="124" t="s">
        <v>267</v>
      </c>
      <c r="R92" s="66">
        <v>38535000</v>
      </c>
      <c r="S92" s="121" t="s">
        <v>232</v>
      </c>
      <c r="T92" s="173">
        <f t="shared" si="5"/>
        <v>110100000</v>
      </c>
      <c r="X92" s="200">
        <f>V92-T92</f>
        <v>-110100000</v>
      </c>
    </row>
    <row r="93" spans="1:24" ht="52.2" x14ac:dyDescent="0.3">
      <c r="A93" s="176"/>
      <c r="B93" s="48"/>
      <c r="C93" s="78"/>
      <c r="D93" s="132"/>
      <c r="E93" s="78"/>
      <c r="F93" s="51"/>
      <c r="G93" s="86">
        <v>4</v>
      </c>
      <c r="H93" s="90" t="s">
        <v>122</v>
      </c>
      <c r="I93" s="86">
        <v>4</v>
      </c>
      <c r="J93" s="122" t="s">
        <v>201</v>
      </c>
      <c r="K93" s="121"/>
      <c r="L93" s="66">
        <v>46222395</v>
      </c>
      <c r="M93" s="121" t="s">
        <v>273</v>
      </c>
      <c r="N93" s="66">
        <v>77037325</v>
      </c>
      <c r="O93" s="121" t="s">
        <v>273</v>
      </c>
      <c r="P93" s="66">
        <v>77037325</v>
      </c>
      <c r="Q93" s="121" t="s">
        <v>273</v>
      </c>
      <c r="R93" s="67">
        <v>107852255</v>
      </c>
      <c r="S93" s="121" t="s">
        <v>235</v>
      </c>
      <c r="T93" s="173">
        <f t="shared" si="5"/>
        <v>308149300</v>
      </c>
      <c r="X93" s="200">
        <f>V93-T93</f>
        <v>-308149300</v>
      </c>
    </row>
    <row r="94" spans="1:24" ht="34.799999999999997" x14ac:dyDescent="0.3">
      <c r="A94" s="176"/>
      <c r="B94" s="48"/>
      <c r="C94" s="78"/>
      <c r="D94" s="132"/>
      <c r="E94" s="78"/>
      <c r="F94" s="51"/>
      <c r="G94" s="267" t="s">
        <v>33</v>
      </c>
      <c r="H94" s="268"/>
      <c r="I94" s="106"/>
      <c r="J94" s="97" t="s">
        <v>74</v>
      </c>
      <c r="K94" s="53">
        <v>1</v>
      </c>
      <c r="L94" s="98">
        <f>SUM(L95)</f>
        <v>0</v>
      </c>
      <c r="M94" s="112">
        <v>1</v>
      </c>
      <c r="N94" s="98">
        <f>SUM(N95)</f>
        <v>0</v>
      </c>
      <c r="O94" s="112">
        <v>1</v>
      </c>
      <c r="P94" s="98">
        <f>SUM(P95)</f>
        <v>0</v>
      </c>
      <c r="Q94" s="112">
        <v>1</v>
      </c>
      <c r="R94" s="98">
        <f>SUM(R95)</f>
        <v>0</v>
      </c>
      <c r="S94" s="112">
        <v>1</v>
      </c>
      <c r="T94" s="177">
        <f>SUM(T95)</f>
        <v>0</v>
      </c>
    </row>
    <row r="95" spans="1:24" x14ac:dyDescent="0.3">
      <c r="A95" s="176"/>
      <c r="B95" s="48"/>
      <c r="C95" s="78"/>
      <c r="D95" s="132"/>
      <c r="E95" s="78"/>
      <c r="F95" s="51"/>
      <c r="G95" s="86"/>
      <c r="H95" s="90"/>
      <c r="I95" s="86"/>
      <c r="J95" s="64"/>
      <c r="K95" s="65"/>
      <c r="L95" s="66"/>
      <c r="M95" s="65"/>
      <c r="N95" s="67"/>
      <c r="O95" s="88"/>
      <c r="P95" s="66"/>
      <c r="Q95" s="65"/>
      <c r="R95" s="66"/>
      <c r="S95" s="65"/>
      <c r="T95" s="173"/>
    </row>
    <row r="96" spans="1:24" ht="24" thickBot="1" x14ac:dyDescent="0.35">
      <c r="A96" s="183"/>
      <c r="B96" s="184"/>
      <c r="C96" s="185"/>
      <c r="D96" s="186"/>
      <c r="E96" s="185"/>
      <c r="F96" s="187"/>
      <c r="G96" s="188"/>
      <c r="H96" s="189"/>
      <c r="I96" s="188"/>
      <c r="J96" s="187"/>
      <c r="K96" s="190"/>
      <c r="L96" s="191"/>
      <c r="M96" s="190"/>
      <c r="N96" s="192"/>
      <c r="O96" s="193"/>
      <c r="P96" s="191"/>
      <c r="Q96" s="193"/>
      <c r="R96" s="191"/>
      <c r="S96" s="194"/>
      <c r="T96" s="207"/>
    </row>
    <row r="98" spans="17:19" x14ac:dyDescent="0.4">
      <c r="R98" s="26" t="s">
        <v>274</v>
      </c>
    </row>
    <row r="99" spans="17:19" x14ac:dyDescent="0.3">
      <c r="R99" s="1"/>
    </row>
    <row r="100" spans="17:19" x14ac:dyDescent="0.4">
      <c r="R100" s="26" t="s">
        <v>275</v>
      </c>
    </row>
    <row r="101" spans="17:19" x14ac:dyDescent="0.4">
      <c r="R101" s="26" t="s">
        <v>34</v>
      </c>
    </row>
    <row r="102" spans="17:19" x14ac:dyDescent="0.4">
      <c r="R102" s="26"/>
    </row>
    <row r="103" spans="17:19" x14ac:dyDescent="0.4">
      <c r="R103" s="26"/>
    </row>
    <row r="104" spans="17:19" x14ac:dyDescent="0.4">
      <c r="R104" s="27" t="s">
        <v>276</v>
      </c>
      <c r="S104" s="210"/>
    </row>
    <row r="105" spans="17:19" x14ac:dyDescent="0.4">
      <c r="Q105" s="114"/>
      <c r="R105" s="26" t="s">
        <v>129</v>
      </c>
    </row>
    <row r="106" spans="17:19" x14ac:dyDescent="0.4">
      <c r="Q106" s="114"/>
      <c r="R106" s="26" t="s">
        <v>277</v>
      </c>
    </row>
    <row r="107" spans="17:19" x14ac:dyDescent="0.4">
      <c r="Q107" s="115"/>
    </row>
    <row r="114" spans="11:20" x14ac:dyDescent="0.3">
      <c r="T114" s="116">
        <f>SUM(T86,T77,T72,T37,T23,T19,T10)</f>
        <v>18254412294</v>
      </c>
    </row>
    <row r="115" spans="11:20" x14ac:dyDescent="0.3">
      <c r="T115" s="206"/>
    </row>
    <row r="116" spans="11:20" x14ac:dyDescent="0.3">
      <c r="T116" s="209">
        <f>'1. Rencana Aksi 2020'!P39</f>
        <v>18254412294</v>
      </c>
    </row>
    <row r="118" spans="11:20" x14ac:dyDescent="0.3">
      <c r="T118" s="209">
        <f>T116-T114</f>
        <v>0</v>
      </c>
    </row>
    <row r="120" spans="11:20" x14ac:dyDescent="0.3">
      <c r="K120" s="116"/>
      <c r="Q120" s="116"/>
    </row>
  </sheetData>
  <autoFilter ref="U1:U120"/>
  <mergeCells count="33">
    <mergeCell ref="D37:D38"/>
    <mergeCell ref="B37:B38"/>
    <mergeCell ref="A1:T1"/>
    <mergeCell ref="A2:T2"/>
    <mergeCell ref="A5:B8"/>
    <mergeCell ref="C5:D8"/>
    <mergeCell ref="E5:F8"/>
    <mergeCell ref="G5:H8"/>
    <mergeCell ref="I5:J8"/>
    <mergeCell ref="K5:R5"/>
    <mergeCell ref="S5:T7"/>
    <mergeCell ref="K6:L7"/>
    <mergeCell ref="G23:H24"/>
    <mergeCell ref="M6:N7"/>
    <mergeCell ref="O6:P7"/>
    <mergeCell ref="Q6:R7"/>
    <mergeCell ref="A9:B9"/>
    <mergeCell ref="C9:D9"/>
    <mergeCell ref="E9:F9"/>
    <mergeCell ref="G9:H9"/>
    <mergeCell ref="I9:J9"/>
    <mergeCell ref="D23:D24"/>
    <mergeCell ref="D10:D11"/>
    <mergeCell ref="G10:H10"/>
    <mergeCell ref="D12:D13"/>
    <mergeCell ref="G17:H17"/>
    <mergeCell ref="G19:H19"/>
    <mergeCell ref="G94:H94"/>
    <mergeCell ref="I17:J17"/>
    <mergeCell ref="G37:H38"/>
    <mergeCell ref="G72:H72"/>
    <mergeCell ref="G77:H77"/>
    <mergeCell ref="G86:H86"/>
  </mergeCells>
  <printOptions horizontalCentered="1"/>
  <pageMargins left="0.11811023622047245" right="3.937007874015748E-2" top="0.98425196850393704" bottom="0.78740157480314965" header="0.31496062992125984" footer="0.39370078740157483"/>
  <pageSetup paperSize="9" scale="39" orientation="landscape" verticalDpi="3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 Rencana Aksi 2020</vt:lpstr>
      <vt:lpstr>Renaksi</vt:lpstr>
      <vt:lpstr>'1. Rencana Aksi 2020'!Print_Area</vt:lpstr>
      <vt:lpstr>Renaksi!Print_Area</vt:lpstr>
      <vt:lpstr>'1. Rencana Aksi 2020'!Print_Titles</vt:lpstr>
      <vt:lpstr>Renaksi!Print_Titles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VIRGIANA</cp:lastModifiedBy>
  <cp:lastPrinted>2018-10-23T01:32:01Z</cp:lastPrinted>
  <dcterms:created xsi:type="dcterms:W3CDTF">2016-02-22T03:46:22Z</dcterms:created>
  <dcterms:modified xsi:type="dcterms:W3CDTF">2021-08-21T14:31:45Z</dcterms:modified>
</cp:coreProperties>
</file>